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0"/>
  <workbookPr defaultThemeVersion="166925"/>
  <mc:AlternateContent xmlns:mc="http://schemas.openxmlformats.org/markup-compatibility/2006">
    <mc:Choice Requires="x15">
      <x15ac:absPath xmlns:x15ac="http://schemas.microsoft.com/office/spreadsheetml/2010/11/ac" url="/Users/cristophertabares/Documents/1. ADMINISTRACIÓN EN SALUD OCUPACIONAL/10. SEMESTRE X/OPCIÓN DE GRADO/Apéndices/"/>
    </mc:Choice>
  </mc:AlternateContent>
  <xr:revisionPtr revIDLastSave="0" documentId="13_ncr:1_{39F8C19F-DBF7-E848-A18C-D824FF0615C8}" xr6:coauthVersionLast="47" xr6:coauthVersionMax="47" xr10:uidLastSave="{00000000-0000-0000-0000-000000000000}"/>
  <bookViews>
    <workbookView xWindow="0" yWindow="500" windowWidth="28800" windowHeight="16260" xr2:uid="{0C42D358-4078-414C-B6D0-121DE2D0A33A}"/>
  </bookViews>
  <sheets>
    <sheet name="Amenazas" sheetId="1" r:id="rId1"/>
    <sheet name="Analisis de vul. personas" sheetId="2" r:id="rId2"/>
    <sheet name="Analisis de vul. recursos" sheetId="3" r:id="rId3"/>
    <sheet name="Analisis de vul. proceso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6" i="4" l="1"/>
  <c r="G25" i="4"/>
  <c r="G24" i="4"/>
  <c r="G23" i="4"/>
  <c r="G27" i="4" s="1"/>
  <c r="H27" i="4" s="1"/>
  <c r="G22" i="4"/>
  <c r="G16" i="4"/>
  <c r="G15" i="4"/>
  <c r="G14" i="4"/>
  <c r="G17" i="4" s="1"/>
  <c r="H17" i="4" s="1"/>
  <c r="G9" i="4"/>
  <c r="H9" i="4" s="1"/>
  <c r="G8" i="4"/>
  <c r="G7" i="4"/>
  <c r="G6" i="4"/>
  <c r="G5" i="4"/>
  <c r="G29" i="3"/>
  <c r="G28" i="3"/>
  <c r="G27" i="3"/>
  <c r="G26" i="3"/>
  <c r="G25" i="3"/>
  <c r="G24" i="3"/>
  <c r="G30" i="3" s="1"/>
  <c r="H30" i="3" s="1"/>
  <c r="G18" i="3"/>
  <c r="G17" i="3"/>
  <c r="G16" i="3"/>
  <c r="G15" i="3"/>
  <c r="G14" i="3"/>
  <c r="G13" i="3"/>
  <c r="G12" i="3"/>
  <c r="G19" i="3" s="1"/>
  <c r="H19" i="3" s="1"/>
  <c r="G6" i="3"/>
  <c r="G5" i="3"/>
  <c r="G7" i="3" s="1"/>
  <c r="G30" i="2"/>
  <c r="G29" i="2"/>
  <c r="G28" i="2"/>
  <c r="G27" i="2"/>
  <c r="G26" i="2"/>
  <c r="G31" i="2" s="1"/>
  <c r="H31" i="2" s="1"/>
  <c r="G20" i="2"/>
  <c r="G21" i="2" s="1"/>
  <c r="H21" i="2" s="1"/>
  <c r="G19" i="2"/>
  <c r="G18" i="2"/>
  <c r="G17" i="2"/>
  <c r="G11" i="2"/>
  <c r="G10" i="2"/>
  <c r="G9" i="2"/>
  <c r="G12" i="2" s="1"/>
  <c r="G8" i="2"/>
  <c r="G7" i="2"/>
  <c r="G6" i="2"/>
  <c r="G5" i="2"/>
  <c r="G28" i="4" l="1"/>
  <c r="H28" i="4" s="1"/>
  <c r="H7" i="3"/>
  <c r="G31" i="3"/>
  <c r="H31" i="3" s="1"/>
  <c r="G32" i="2"/>
  <c r="H32" i="2" s="1"/>
  <c r="H12" i="2"/>
</calcChain>
</file>

<file path=xl/sharedStrings.xml><?xml version="1.0" encoding="utf-8"?>
<sst xmlns="http://schemas.openxmlformats.org/spreadsheetml/2006/main" count="317" uniqueCount="164">
  <si>
    <t>N.</t>
  </si>
  <si>
    <t>AMENAZAS</t>
  </si>
  <si>
    <t xml:space="preserve">INTERNO </t>
  </si>
  <si>
    <t>EXTERNO</t>
  </si>
  <si>
    <t>NO APLICA</t>
  </si>
  <si>
    <t>DESCRIPCIÓN DE LA AMENAZA</t>
  </si>
  <si>
    <t>CALIFICACIÓN</t>
  </si>
  <si>
    <t>NATURALES</t>
  </si>
  <si>
    <t>Fenómenos de remoción en masa.</t>
  </si>
  <si>
    <t>X</t>
  </si>
  <si>
    <t xml:space="preserve">Puede ser causado por varios factores, ya sean geologicos, morfologicos, fisicos o humanos terreno estable. </t>
  </si>
  <si>
    <t>Posible</t>
  </si>
  <si>
    <t>Movimientos sísmicos.</t>
  </si>
  <si>
    <t>Debido a la ubicación geografica del ESM, es probable que se pueda presentar un fenomeno de esta clase.</t>
  </si>
  <si>
    <t>Probable</t>
  </si>
  <si>
    <t>Inundación.</t>
  </si>
  <si>
    <t xml:space="preserve">Por lluvias persistentes y generan un aumento progesivo  del nivel de las aguas contenidas dentro de un cause a 200 mts del establecimiento. </t>
  </si>
  <si>
    <t>Lluvias torrenciales.</t>
  </si>
  <si>
    <t>El ESM se encuentra en una zona tropical propensa a lluvias. Las lluvias son de corta duración.</t>
  </si>
  <si>
    <t>probable</t>
  </si>
  <si>
    <t>Granizadas.</t>
  </si>
  <si>
    <t>Se pueden presentar esporadicamente granizadas, ya que el ESM se encuentra en una zona tropical  donde no se presentan lluvias frecuentemente por ende la probabilidad de presentar esta amenza es minima.</t>
  </si>
  <si>
    <t>posible</t>
  </si>
  <si>
    <t>Vientos fuertes.</t>
  </si>
  <si>
    <t>Los vientos generados en el ESM pueden alcanzar a veces una velocidad 12 a 19 Km/h.</t>
  </si>
  <si>
    <t>Incendios.</t>
  </si>
  <si>
    <t>El aumento en la tempertura por los actuales fenomenos naturales puede ocasionar un incendio natural debido a la vegetacíon y arboles que estan alrededor del ESM.</t>
  </si>
  <si>
    <t>Desbordamiento de ríos.</t>
  </si>
  <si>
    <t>La unidad militar en la que se encuentra ubicado el ESM , es rodeada por el rio Sumapaz.Sin embargo la unidad el año anterior realizo contruccion de jarillon para minimizar esta amenza.</t>
  </si>
  <si>
    <t>Terremoto.</t>
  </si>
  <si>
    <t>TECNOLÓGICAS</t>
  </si>
  <si>
    <t>Incendios</t>
  </si>
  <si>
    <t>En el ESM Funcionan equipos de computo, compresor y demas equipos que funcionan mediante energia electrica.</t>
  </si>
  <si>
    <t>Explosiones</t>
  </si>
  <si>
    <t>En el ESM se encuetran cilindro con oxigeno medicinal comprimido</t>
  </si>
  <si>
    <t>Derrames</t>
  </si>
  <si>
    <t xml:space="preserve">En el Laboratorio Clinico y Odontologia se maneja sustancias quimicas ( Reactivos- Liquidos de revelado y fijado ) </t>
  </si>
  <si>
    <t>Fallas estructurales</t>
  </si>
  <si>
    <t>El ESM fue remodelado en su cubireta en el año 2017.</t>
  </si>
  <si>
    <t>Fallas en equipos y sistemas</t>
  </si>
  <si>
    <t xml:space="preserve">Fallas en equipos de computo, equipos biomedicos e industriales del ESM. </t>
  </si>
  <si>
    <t>Trabajos de alto riesgo.</t>
  </si>
  <si>
    <t>Personal de mantenimiento ( Trabajo en alturas ) para realizacion de lavado de tanques elevados de agua.</t>
  </si>
  <si>
    <t>SOCIALES</t>
  </si>
  <si>
    <r>
      <rPr>
        <sz val="7"/>
        <color theme="1"/>
        <rFont val="Times New Roman"/>
        <family val="1"/>
      </rPr>
      <t xml:space="preserve"> </t>
    </r>
    <r>
      <rPr>
        <sz val="10"/>
        <color theme="1"/>
        <rFont val="Arial"/>
        <family val="2"/>
      </rPr>
      <t>Hurto.</t>
    </r>
  </si>
  <si>
    <t>Los equipos biomedicos y de computo del ESM, pueden ser objeto de hurto por parte de funcionarios del ESM, de la Unidad, ó de los mismos usuarios que utlizan los servicios del ESM.</t>
  </si>
  <si>
    <r>
      <rPr>
        <sz val="7"/>
        <color theme="1"/>
        <rFont val="Times New Roman"/>
        <family val="1"/>
      </rPr>
      <t xml:space="preserve"> </t>
    </r>
    <r>
      <rPr>
        <sz val="10"/>
        <color theme="1"/>
        <rFont val="Arial"/>
        <family val="2"/>
      </rPr>
      <t>Terrorismo.</t>
    </r>
  </si>
  <si>
    <t>Eminente peligro el ESM se encuentra dentro de la Unidad Militar, por lo cual puede ser objeto de acciones terroritas.</t>
  </si>
  <si>
    <t>Inminente</t>
  </si>
  <si>
    <t xml:space="preserve">ANÁLISIS DE VULNERABILIDAD DE LAS PERSONAS </t>
  </si>
  <si>
    <t>No.</t>
  </si>
  <si>
    <t>PUNTO A EVALUAR</t>
  </si>
  <si>
    <t>RESPUESTA</t>
  </si>
  <si>
    <t>OBSERVACIONES</t>
  </si>
  <si>
    <t>SI</t>
  </si>
  <si>
    <t>PARCIAL</t>
  </si>
  <si>
    <t>NO</t>
  </si>
  <si>
    <t>1. Gestión Organizacional</t>
  </si>
  <si>
    <t>¿Existe una política general en Gestión del Riesgo donde se indican lineamientos de emergencias?</t>
  </si>
  <si>
    <t xml:space="preserve">Si en el plan de Emergencia del 2018 se indicarón los lineamientos. </t>
  </si>
  <si>
    <t>¿Existe un esquema organizacional para la respuesta a emergencias con funciones y responsables asignados (Brigadas, Sistema Comando de Incidentes – SCI, entre otros) y se mantiene actualizado?</t>
  </si>
  <si>
    <t>El ESM  tiene definididos a los brigadistas así como las funciones que cumplen cada uno de ellos.</t>
  </si>
  <si>
    <t>¿Promueve activamente la participación de sus trabajadores en un programa de preparación para emergencias?</t>
  </si>
  <si>
    <t xml:space="preserve">En cada simulagro se tiene participacion de personal asistencial,administrativo y contratista. </t>
  </si>
  <si>
    <t>¿La estructura organizacional para la respuesta a emergencias garantiza la respuesta a los eventos que se puedan presentar tanto en los horarios laborales como en los no laborales?</t>
  </si>
  <si>
    <t>El personal esta capacitado para reaccionar en caso de emergencia, en caso de reaccion en horario no laboral el personal de servicio disponible realiza apoyo.</t>
  </si>
  <si>
    <t>¿Han establecido mecanismos de interacción con su entorno que faciliten dar respuesta apropiada a los eventos que se puedan presentar? (Comités de Ayuda Mutua –CAM, Mapa Comunitario de Riesgos, Sistemas de Alerta Temprana – SAT, etc.)</t>
  </si>
  <si>
    <t>¿Existen instrumentos para hacer inspecciones a las áreas para la identificación de condiciones inseguras que puedan generar emergencias?</t>
  </si>
  <si>
    <t>Lo implementados en el SG-SST</t>
  </si>
  <si>
    <t>¿Existe y se mantiene actualizado todos los componentes del Plan de Emergencias y Contingencias?</t>
  </si>
  <si>
    <t xml:space="preserve">Esta actualizado el Plan de Emergencia, el directorio telefonico y se encuentran entrenados  el personal de brigadistas. </t>
  </si>
  <si>
    <t>Promedio Gestión Organizacional</t>
  </si>
  <si>
    <t>2. Capacitación y Entrenamiento</t>
  </si>
  <si>
    <t>¿Se cuenta con un programa de capacitación en prevención y respuesta a emergencias?</t>
  </si>
  <si>
    <t xml:space="preserve">Dentro del  Programa de Capacitación Anual del año 2018, expedido por la Dirección General de Sanidad Militar, se contemplan actividades de capacitación relacionadas con los Planes de Emergencia. Así mismo este Programa de Capacitación esta contemplado dentro del SG - SST (Sistema de Gestíon de la Seguridad y Salud en el Trabajo). </t>
  </si>
  <si>
    <t>¿Todos los miembros de la organización se han capacitado de acuerdo al programa de capacitación en prevención y respuesta a emergencias?</t>
  </si>
  <si>
    <t xml:space="preserve">Si de acuerdo a la disponibilidad del personal. </t>
  </si>
  <si>
    <t>¿Se cuenta con un programa de
entrenamiento en respuesta a emergencias para todos los miembros de la organización?</t>
  </si>
  <si>
    <t xml:space="preserve">Si dentro del Plan de Emergerncias del ESM. </t>
  </si>
  <si>
    <t>¿Se cuenta con mecanismos de difusión en temas de prevención y respuesta a emergencias?</t>
  </si>
  <si>
    <t xml:space="preserve">Se realiza amplia difusión  a través de los canales internos de comunicación que tiene el ESM (Correo electronico, Formaciones, Ordenes Semanales, etc.)  </t>
  </si>
  <si>
    <t>Promedio Capacitación y Entrenamiento</t>
  </si>
  <si>
    <t>3. Características de Seguridad</t>
  </si>
  <si>
    <t>¿Se ha identificado y clasificado el personal fijo y flotante en los diferentes horarios laborales y no laborales (menores de edad, adultos mayores, personas con discapacidad física)?</t>
  </si>
  <si>
    <t>Se tiene identificado al personal menor de edad, adultos mayores y personas discapacitadas. Igualmente al personal fijo del ESM.</t>
  </si>
  <si>
    <t>¿Se han contemplado acciones específicas teniendo en cuenta la clasificación de la población en la preparación y respuesta a emergencias?</t>
  </si>
  <si>
    <t>Si se han contemplado acciones especificas dirigidas al personal fijo y flotante.</t>
  </si>
  <si>
    <t>¿Se cuenta con elementos de protección suficientes y adecuados para el personal de la organización en sus  actividades de rutina?</t>
  </si>
  <si>
    <t xml:space="preserve">El personal cuenta con elementos protecion personal, así mismo se cuenta con botiquín de emergencia.  </t>
  </si>
  <si>
    <t>¿Se cuenta con elementos de protección personal para la respuesta a emergencias, de acuerdo con las amenazas identificadas y las necesidades de su Organización?</t>
  </si>
  <si>
    <t>Si se cuenta con extintores recargados al dia, camillas, botiquin, carro de paro. Camilla requiere cambio de correas.</t>
  </si>
  <si>
    <t>¿Se cuenta con un esquema de seguridad física?</t>
  </si>
  <si>
    <t>La seguridad es prestada por el GRUSE de la Unidad, así mismo se cuenta con militar disponible.</t>
  </si>
  <si>
    <t>Promedio Características de Seguridad</t>
  </si>
  <si>
    <t>SUMA TOTAL PROMEDIOS</t>
  </si>
  <si>
    <t>Se cuenta con interacion con personal externo de Bomberos y Hospital militar de Tolemaida.</t>
  </si>
  <si>
    <t xml:space="preserve">ANÁLISIS DE VULNERABILIDAD DE LOS RECURSOS  </t>
  </si>
  <si>
    <t>1. Suministro</t>
  </si>
  <si>
    <t>¿Se cuenta con implementos básicos para la respuesta de acuerdo con la amenaza identificada?</t>
  </si>
  <si>
    <t xml:space="preserve">Sí se cuenta con elementos de protecion personal, personal de brigadistas, botiquin, extintores, camillas. </t>
  </si>
  <si>
    <t>¿Se cuenta con implementos básicos para la atención de heridos, tales como: camillas, botiquines, guantes, entre otros, de acuerdo con las necesidades de su Organización?</t>
  </si>
  <si>
    <t xml:space="preserve">Ubicados en atencion prioritaria. </t>
  </si>
  <si>
    <t>Promedio Suministro</t>
  </si>
  <si>
    <t>2. Edificaciones</t>
  </si>
  <si>
    <t>¿El tipo de construcción es sismo resistente o cuenta con un refuerzo estructural?</t>
  </si>
  <si>
    <t>Estructura fue remodelada en 2017.</t>
  </si>
  <si>
    <t>¿Existen puertas y muros cortafuego, puertas anti pánico, entre otras características de seguridad?</t>
  </si>
  <si>
    <t xml:space="preserve">No cuenta con estas especificaciones </t>
  </si>
  <si>
    <t>¿Las escaleras de emergencia se encuentran en buen estado, poseen doble     pasamano,    señalización, antideslizantes, entre otras características de seguridad?</t>
  </si>
  <si>
    <t>No se cuenta con estalera de acceso al ESM</t>
  </si>
  <si>
    <t>¿Están definidas las rutas de evacuación y salidas de emergencia, debidamente señalizadas y con iluminación alterna?</t>
  </si>
  <si>
    <t xml:space="preserve">Esta identificada la ruta de evacuacion. </t>
  </si>
  <si>
    <t>¿Se tienen identificados espacios para la ubicación de instalaciones de emergencias (puntos de encuentro, puestos de mando, módulos de estabilización de heridos, entre otros)?</t>
  </si>
  <si>
    <t xml:space="preserve">Se identifican espacios de instalaciones de emergencia. </t>
  </si>
  <si>
    <t>¿Las ventanas cuentan con película de seguridad?</t>
  </si>
  <si>
    <t xml:space="preserve">Ninguna ventana del establecimiento cuenta con pelicula de seguridad. </t>
  </si>
  <si>
    <t>¿Se tienen asegurados o anclados enseres, gabinetes u objetos que puedan caer?</t>
  </si>
  <si>
    <t>En el almacen del ESM, se encuentran estos elementos anclados.</t>
  </si>
  <si>
    <t>Promedio Edificaciones</t>
  </si>
  <si>
    <t>3. Equipos</t>
  </si>
  <si>
    <t>¿Se cuenta con sistemas de detección y/o monitoreo de la amenaza identificada?</t>
  </si>
  <si>
    <t xml:space="preserve">Se realiza auditoria y/ inspeciones para verificar la amenaza. </t>
  </si>
  <si>
    <t>¿Se cuenta con algún sistema de alarma en caso de emergencia?</t>
  </si>
  <si>
    <t xml:space="preserve">La unidad tiene alarmas en caso de accidente aero, terrorismo ( por bomba) y toma a la unidad. </t>
  </si>
  <si>
    <t>¿Se cuenta con sistemas de control o mitigación de la amenaza identificada?</t>
  </si>
  <si>
    <t xml:space="preserve">En caso de emergencia se dispone de los grupos de la escuadrilla ambiental y salud ocupacional. </t>
  </si>
  <si>
    <t>¿Se cuenta con un sistema de
comunicaciones internas para la respuesta a emergencias?</t>
  </si>
  <si>
    <t>Se cuenta con comunicación mediante Radio por parte de Prioritaria y Ambulancia.</t>
  </si>
  <si>
    <t>¿Se cuenta con medios de transporte para el apoyo logístico en una emergencia?</t>
  </si>
  <si>
    <t xml:space="preserve">EL ESM tiene dos ambulancia en perfecto estado con capacidad de 5 personas. </t>
  </si>
  <si>
    <t>¿Se cuenta con programa de mantenimiento  preventivo y correctivo para los equipos de emergencia?</t>
  </si>
  <si>
    <t xml:space="preserve">Si los extintores se recargan de acuerdo a su tiempo de uso, así mismo a los equipos biomedicos se les realizan los respectivos mantenimientos preventivos y correctivos. </t>
  </si>
  <si>
    <t>Promedio de Equipos</t>
  </si>
  <si>
    <t>ANÁLISIS DE VULNERABILIDAD DE LOS PROCESOS</t>
  </si>
  <si>
    <t>1. Servicios</t>
  </si>
  <si>
    <t>¿Se cuenta suministro de energía permanente?</t>
  </si>
  <si>
    <t>El ESM cuenta con planta electrica provicional que se ectiva en caso de falla electrica para vacunacion, area de atencion prioritaria es cubierta por planta del comando, las demas areas no estan cubiertas.</t>
  </si>
  <si>
    <t>¿Se cuenta suministro de agua permanente?</t>
  </si>
  <si>
    <t xml:space="preserve">El ESM cuenta con ( 02 ) tanques de almacenamiento de agua. </t>
  </si>
  <si>
    <t>¿Se cuenta con un programa de gestión de residuos?</t>
  </si>
  <si>
    <t>Si programa aprobado por la DISAN (PGIRH).</t>
  </si>
  <si>
    <t>¿Se cuenta con servicio de comunicaciones internas?</t>
  </si>
  <si>
    <t xml:space="preserve">Si, telefonia y correo electronico. </t>
  </si>
  <si>
    <t>Promedio Servicios</t>
  </si>
  <si>
    <t>2. Sistemas Alternos</t>
  </si>
  <si>
    <t>¿Se cuenta con sistemas redundantes para el
suministro de agua (tanque de reserva de agua, pozos subterráneos, carro tanque,
entre otros?</t>
  </si>
  <si>
    <t>El ESM cuenta con 02 tanques de almacenamiento de agua elevados.</t>
  </si>
  <si>
    <t>La Unidad Militar suministra la energía.</t>
  </si>
  <si>
    <t>¿Se cuenta con hidrantes internos y/o externos?</t>
  </si>
  <si>
    <t xml:space="preserve">El ESM tiene hidrantes internos. </t>
  </si>
  <si>
    <t>Promedio Alternos</t>
  </si>
  <si>
    <t>3. Recuperación</t>
  </si>
  <si>
    <t>Se tienen identificados los procesos vitales para el funcionamiento de su organización?</t>
  </si>
  <si>
    <t xml:space="preserve">Se tienen identificados los procesos vitales para el funcionamiento del ESM. </t>
  </si>
  <si>
    <t>Se cuenta con un plan de continuidad del negocio?</t>
  </si>
  <si>
    <t xml:space="preserve">Se cuenta con las Circulares y Oficos remitidos por la DISAN, en donde se imparten los lineamientos de Seguridad y Salud en el Trabajo.  </t>
  </si>
  <si>
    <t>¿Se cuenta con algún sistema de seguros para los integrantes de la organización?</t>
  </si>
  <si>
    <t xml:space="preserve">El personal Militar recibe los servicios médicos del SSFFMM y el personal civil tiene la cobertura en riesgos laborales con la ARL POSITIVA, y su EPS correspondiente. </t>
  </si>
  <si>
    <t>¿Se tienen aseguradas las edificaciones y los bienes en general para cada amenaza
identificada?</t>
  </si>
  <si>
    <t xml:space="preserve">Todos los bienes del ESM estan asegurados. </t>
  </si>
  <si>
    <t>¿Se encuentra asegurada la información digital y análoga de la organización?</t>
  </si>
  <si>
    <t xml:space="preserve">Cada funcionario esta a cargo de realizar su backup de informacion digital. </t>
  </si>
  <si>
    <t>Promedio Recuperación</t>
  </si>
  <si>
    <t>¿Se cuenta con sistemas redundantes para el suministro de energía (plantas eléctricas, acumuladores, paneles solares,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</si>
</sst>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0"/>
      <color theme="0"/>
      <name val="Arial"/>
      <family val="2"/>
    </font>
    <font>
      <b/>
      <sz val="10"/>
      <name val="Arial"/>
      <family val="2"/>
    </font>
    <font>
      <b/>
      <sz val="10"/>
      <color theme="1"/>
      <name val="Arial"/>
      <family val="2"/>
    </font>
    <font>
      <sz val="10"/>
      <color theme="1"/>
      <name val="Arial"/>
      <family val="2"/>
    </font>
    <font>
      <sz val="10"/>
      <color rgb="FF000000"/>
      <name val="Arial"/>
      <family val="2"/>
    </font>
    <font>
      <sz val="10"/>
      <color theme="1"/>
      <name val="Symbol"/>
      <family val="1"/>
      <charset val="2"/>
    </font>
    <font>
      <sz val="7"/>
      <color theme="1"/>
      <name val="Times New Roman"/>
      <family val="1"/>
    </font>
    <font>
      <b/>
      <sz val="14"/>
      <name val="Arial"/>
      <family val="2"/>
    </font>
    <font>
      <sz val="10"/>
      <color theme="0"/>
      <name val="Arial"/>
      <family val="2"/>
    </font>
    <font>
      <sz val="9"/>
      <color theme="1"/>
      <name val="Arial"/>
      <family val="2"/>
    </font>
    <font>
      <b/>
      <sz val="12"/>
      <name val="Arial"/>
      <family val="2"/>
    </font>
    <font>
      <b/>
      <sz val="9"/>
      <color theme="1"/>
      <name val="Arial"/>
      <family val="2"/>
    </font>
    <font>
      <b/>
      <sz val="9"/>
      <name val="Arial"/>
      <family val="2"/>
    </font>
    <font>
      <b/>
      <sz val="9"/>
      <color theme="0"/>
      <name val="Arial"/>
      <family val="2"/>
    </font>
  </fonts>
  <fills count="10">
    <fill>
      <patternFill patternType="none"/>
    </fill>
    <fill>
      <patternFill patternType="gray125"/>
    </fill>
    <fill>
      <patternFill patternType="solid">
        <fgColor theme="3"/>
        <bgColor indexed="64"/>
      </patternFill>
    </fill>
    <fill>
      <patternFill patternType="solid">
        <fgColor theme="6"/>
        <bgColor indexed="64"/>
      </patternFill>
    </fill>
    <fill>
      <patternFill patternType="solid">
        <fgColor theme="0" tint="-0.34998626667073579"/>
        <bgColor indexed="64"/>
      </patternFill>
    </fill>
    <fill>
      <patternFill patternType="solid">
        <fgColor theme="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pplyProtection="1">
      <alignment horizontal="center" vertical="center" wrapText="1"/>
      <protection locked="0"/>
    </xf>
    <xf numFmtId="0" fontId="5" fillId="0" borderId="9" xfId="0" applyFont="1" applyBorder="1" applyAlignment="1" applyProtection="1">
      <alignment horizontal="left" vertical="center" wrapText="1"/>
      <protection locked="0"/>
    </xf>
    <xf numFmtId="0" fontId="5" fillId="0" borderId="9" xfId="0" applyFont="1" applyBorder="1" applyAlignment="1" applyProtection="1">
      <alignment horizontal="center" vertical="center" wrapText="1"/>
      <protection locked="0"/>
    </xf>
    <xf numFmtId="0" fontId="3" fillId="0" borderId="10"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1" xfId="0" applyFont="1" applyBorder="1" applyAlignment="1" applyProtection="1">
      <alignment horizontal="center" vertical="center" wrapText="1"/>
      <protection locked="0"/>
    </xf>
    <xf numFmtId="0" fontId="6" fillId="0" borderId="9" xfId="0" applyFont="1" applyBorder="1" applyAlignment="1">
      <alignment horizontal="justify" vertical="center" wrapText="1"/>
    </xf>
    <xf numFmtId="0" fontId="4" fillId="0" borderId="9" xfId="0" applyFont="1" applyBorder="1" applyAlignment="1" applyProtection="1">
      <alignment horizontal="left" vertical="center" wrapText="1"/>
      <protection locked="0"/>
    </xf>
    <xf numFmtId="0" fontId="6" fillId="0" borderId="1" xfId="0" applyFont="1" applyBorder="1" applyAlignment="1">
      <alignment horizontal="justify" vertical="center" wrapText="1"/>
    </xf>
    <xf numFmtId="0" fontId="1"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vertical="center" wrapText="1"/>
    </xf>
    <xf numFmtId="0" fontId="3"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4" fontId="4" fillId="0" borderId="1" xfId="0" applyNumberFormat="1" applyFont="1" applyBorder="1" applyAlignment="1">
      <alignment horizontal="center" vertical="center"/>
    </xf>
    <xf numFmtId="0" fontId="4" fillId="0" borderId="1" xfId="0" applyFont="1" applyBorder="1" applyAlignment="1" applyProtection="1">
      <alignment vertical="center" wrapText="1"/>
      <protection locked="0"/>
    </xf>
    <xf numFmtId="4" fontId="1" fillId="2" borderId="1" xfId="0" applyNumberFormat="1" applyFont="1" applyFill="1" applyBorder="1" applyAlignment="1">
      <alignment horizontal="center" vertical="center"/>
    </xf>
    <xf numFmtId="0" fontId="10" fillId="0" borderId="0" xfId="0" applyFont="1" applyAlignment="1">
      <alignment vertical="center"/>
    </xf>
    <xf numFmtId="4" fontId="4" fillId="0" borderId="1" xfId="0" applyNumberFormat="1"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4" fontId="11" fillId="6" borderId="1" xfId="0" applyNumberFormat="1" applyFont="1" applyFill="1" applyBorder="1" applyAlignment="1">
      <alignment horizontal="center" vertical="center"/>
    </xf>
    <xf numFmtId="4" fontId="2"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4" fontId="11" fillId="7" borderId="1" xfId="0" applyNumberFormat="1" applyFont="1" applyFill="1" applyBorder="1" applyAlignment="1">
      <alignment horizontal="center" vertical="center"/>
    </xf>
    <xf numFmtId="0" fontId="12" fillId="0" borderId="1" xfId="0" applyFont="1" applyBorder="1" applyAlignment="1">
      <alignment horizontal="center" vertical="center"/>
    </xf>
    <xf numFmtId="0" fontId="10" fillId="0" borderId="1" xfId="0" applyFont="1" applyBorder="1" applyAlignment="1">
      <alignment vertical="center" wrapText="1"/>
    </xf>
    <xf numFmtId="0" fontId="12" fillId="9" borderId="1" xfId="0" applyFont="1" applyFill="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4" fontId="10" fillId="0" borderId="1" xfId="0" applyNumberFormat="1" applyFont="1" applyBorder="1" applyAlignment="1">
      <alignment horizontal="center" vertical="center"/>
    </xf>
    <xf numFmtId="0" fontId="10" fillId="0" borderId="1" xfId="0" applyFont="1" applyBorder="1" applyAlignment="1" applyProtection="1">
      <alignment vertical="center"/>
      <protection locked="0"/>
    </xf>
    <xf numFmtId="0" fontId="12" fillId="0" borderId="1" xfId="0" applyFont="1" applyBorder="1" applyAlignment="1" applyProtection="1">
      <alignment horizontal="center" vertical="center"/>
      <protection locked="0"/>
    </xf>
    <xf numFmtId="0" fontId="10" fillId="9" borderId="1" xfId="0" applyFont="1" applyFill="1" applyBorder="1" applyAlignment="1" applyProtection="1">
      <alignment horizontal="center" vertical="center"/>
      <protection locked="0"/>
    </xf>
    <xf numFmtId="4" fontId="14" fillId="2" borderId="11" xfId="0" applyNumberFormat="1" applyFont="1" applyFill="1" applyBorder="1" applyAlignment="1">
      <alignment horizontal="center" vertical="center"/>
    </xf>
    <xf numFmtId="0" fontId="12" fillId="0" borderId="11" xfId="0" applyFont="1" applyBorder="1" applyAlignment="1">
      <alignment horizontal="center" vertical="center"/>
    </xf>
    <xf numFmtId="0" fontId="10" fillId="0" borderId="1" xfId="0" applyFont="1" applyBorder="1" applyAlignment="1" applyProtection="1">
      <alignment horizontal="left" vertical="center" wrapText="1"/>
      <protection locked="0"/>
    </xf>
    <xf numFmtId="4" fontId="14" fillId="2" borderId="1" xfId="0" applyNumberFormat="1" applyFont="1" applyFill="1" applyBorder="1" applyAlignment="1">
      <alignment horizontal="center" vertical="center"/>
    </xf>
    <xf numFmtId="4" fontId="11" fillId="8" borderId="1" xfId="0" applyNumberFormat="1" applyFont="1" applyFill="1" applyBorder="1" applyAlignment="1">
      <alignment horizontal="center" vertical="center"/>
    </xf>
    <xf numFmtId="4" fontId="13" fillId="0" borderId="1" xfId="0" applyNumberFormat="1" applyFont="1" applyBorder="1" applyAlignment="1">
      <alignment horizontal="center" vertical="center"/>
    </xf>
    <xf numFmtId="0" fontId="10" fillId="0" borderId="1" xfId="0" applyFont="1" applyBorder="1" applyAlignment="1" applyProtection="1">
      <alignment vertical="center" wrapText="1"/>
      <protection locked="0"/>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0" xfId="0" applyFont="1" applyFill="1" applyAlignment="1">
      <alignment horizontal="center" vertical="center" wrapText="1"/>
    </xf>
    <xf numFmtId="0" fontId="3" fillId="0" borderId="1" xfId="0" applyFont="1" applyBorder="1" applyAlignment="1">
      <alignment horizontal="center" vertical="center"/>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4" fillId="2" borderId="1" xfId="0" applyFont="1" applyFill="1" applyBorder="1" applyAlignment="1">
      <alignment horizontal="center" vertical="center"/>
    </xf>
    <xf numFmtId="4" fontId="1" fillId="2" borderId="1" xfId="0" applyNumberFormat="1" applyFont="1" applyFill="1" applyBorder="1" applyAlignment="1">
      <alignment horizontal="center" vertical="center" wrapText="1"/>
    </xf>
    <xf numFmtId="0" fontId="2" fillId="6" borderId="0" xfId="0" applyFont="1" applyFill="1" applyAlignment="1">
      <alignment horizontal="left" vertical="center"/>
    </xf>
    <xf numFmtId="0" fontId="2" fillId="6" borderId="4" xfId="0" applyFont="1" applyFill="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wrapText="1"/>
    </xf>
    <xf numFmtId="0" fontId="10" fillId="0" borderId="0" xfId="0" applyFont="1" applyAlignment="1">
      <alignment horizontal="center" vertical="center"/>
    </xf>
    <xf numFmtId="0" fontId="2" fillId="6" borderId="0" xfId="0" applyFont="1" applyFill="1" applyAlignment="1">
      <alignment horizontal="left" vertical="center" wrapText="1"/>
    </xf>
    <xf numFmtId="0" fontId="2" fillId="6" borderId="4" xfId="0" applyFont="1" applyFill="1" applyBorder="1" applyAlignment="1">
      <alignment horizontal="left" vertical="center" wrapText="1"/>
    </xf>
    <xf numFmtId="0" fontId="10" fillId="0" borderId="2" xfId="0" applyFont="1" applyBorder="1" applyAlignment="1">
      <alignment horizontal="center" vertical="center"/>
    </xf>
    <xf numFmtId="0" fontId="10" fillId="0" borderId="14" xfId="0" applyFont="1" applyBorder="1" applyAlignment="1">
      <alignment horizontal="center" vertical="center"/>
    </xf>
    <xf numFmtId="0" fontId="11"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xf>
    <xf numFmtId="0" fontId="2" fillId="7" borderId="1" xfId="0" applyFont="1" applyFill="1" applyBorder="1" applyAlignment="1">
      <alignment horizontal="left" vertical="center"/>
    </xf>
    <xf numFmtId="0" fontId="4" fillId="0" borderId="14" xfId="0" applyFont="1" applyBorder="1" applyAlignment="1">
      <alignment horizontal="center" vertical="center"/>
    </xf>
    <xf numFmtId="0" fontId="2" fillId="7" borderId="0" xfId="0" applyFont="1" applyFill="1" applyAlignment="1">
      <alignment horizontal="left" vertical="center"/>
    </xf>
    <xf numFmtId="0" fontId="2" fillId="7" borderId="4" xfId="0" applyFont="1" applyFill="1" applyBorder="1" applyAlignment="1">
      <alignment horizontal="left" vertical="center"/>
    </xf>
    <xf numFmtId="0" fontId="11" fillId="7" borderId="1"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4"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13" fillId="8" borderId="14" xfId="0" applyFont="1" applyFill="1" applyBorder="1" applyAlignment="1">
      <alignment horizontal="left" vertical="center"/>
    </xf>
    <xf numFmtId="0" fontId="13" fillId="8" borderId="15" xfId="0" applyFont="1" applyFill="1" applyBorder="1" applyAlignment="1">
      <alignment horizontal="left" vertical="center"/>
    </xf>
    <xf numFmtId="0" fontId="12" fillId="0" borderId="1" xfId="0" applyFont="1" applyBorder="1" applyAlignment="1">
      <alignment horizontal="center" vertical="center"/>
    </xf>
    <xf numFmtId="0" fontId="13" fillId="8" borderId="2" xfId="0" applyFont="1" applyFill="1" applyBorder="1" applyAlignment="1">
      <alignment horizontal="left" vertical="center"/>
    </xf>
    <xf numFmtId="0" fontId="13" fillId="8" borderId="3" xfId="0" applyFont="1" applyFill="1" applyBorder="1" applyAlignment="1">
      <alignment horizontal="left"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4" fillId="2" borderId="1" xfId="0" applyFont="1" applyFill="1" applyBorder="1" applyAlignment="1">
      <alignment horizontal="center" vertical="center" wrapText="1"/>
    </xf>
  </cellXfs>
  <cellStyles count="1">
    <cellStyle name="Normal" xfId="0" builtinId="0"/>
  </cellStyles>
  <dxfs count="36">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5310-06CE-904E-B8FA-4E478444AD1D}">
  <dimension ref="A1:G23"/>
  <sheetViews>
    <sheetView tabSelected="1" workbookViewId="0">
      <selection activeCell="G6" sqref="G6"/>
    </sheetView>
  </sheetViews>
  <sheetFormatPr baseColWidth="10" defaultColWidth="38.1640625" defaultRowHeight="16" x14ac:dyDescent="0.2"/>
  <cols>
    <col min="1" max="1" width="9" customWidth="1"/>
    <col min="3" max="3" width="8.6640625" bestFit="1" customWidth="1"/>
    <col min="4" max="4" width="9.33203125" bestFit="1" customWidth="1"/>
    <col min="5" max="5" width="10.33203125" bestFit="1" customWidth="1"/>
    <col min="6" max="6" width="32.83203125" customWidth="1"/>
  </cols>
  <sheetData>
    <row r="1" spans="1:7" ht="17" thickBot="1" x14ac:dyDescent="0.25">
      <c r="A1" s="1" t="s">
        <v>0</v>
      </c>
      <c r="B1" s="2" t="s">
        <v>1</v>
      </c>
      <c r="C1" s="3" t="s">
        <v>2</v>
      </c>
      <c r="D1" s="1" t="s">
        <v>3</v>
      </c>
      <c r="E1" s="2" t="s">
        <v>4</v>
      </c>
      <c r="F1" s="1" t="s">
        <v>5</v>
      </c>
      <c r="G1" s="3" t="s">
        <v>6</v>
      </c>
    </row>
    <row r="2" spans="1:7" ht="17" thickBot="1" x14ac:dyDescent="0.25">
      <c r="A2" s="49" t="s">
        <v>7</v>
      </c>
      <c r="B2" s="50"/>
      <c r="C2" s="50"/>
      <c r="D2" s="50"/>
      <c r="E2" s="50"/>
      <c r="F2" s="50"/>
      <c r="G2" s="50"/>
    </row>
    <row r="3" spans="1:7" ht="42" x14ac:dyDescent="0.2">
      <c r="A3" s="4">
        <v>1</v>
      </c>
      <c r="B3" s="5" t="s">
        <v>8</v>
      </c>
      <c r="C3" s="6"/>
      <c r="D3" s="6" t="s">
        <v>9</v>
      </c>
      <c r="E3" s="6"/>
      <c r="F3" s="7" t="s">
        <v>10</v>
      </c>
      <c r="G3" s="8" t="s">
        <v>11</v>
      </c>
    </row>
    <row r="4" spans="1:7" ht="42" x14ac:dyDescent="0.2">
      <c r="A4" s="9">
        <v>2</v>
      </c>
      <c r="B4" s="10" t="s">
        <v>12</v>
      </c>
      <c r="C4" s="11"/>
      <c r="D4" s="11" t="s">
        <v>9</v>
      </c>
      <c r="E4" s="11"/>
      <c r="F4" s="12" t="s">
        <v>13</v>
      </c>
      <c r="G4" s="13" t="s">
        <v>14</v>
      </c>
    </row>
    <row r="5" spans="1:7" ht="56" x14ac:dyDescent="0.2">
      <c r="A5" s="9">
        <v>3</v>
      </c>
      <c r="B5" s="10" t="s">
        <v>15</v>
      </c>
      <c r="C5" s="11"/>
      <c r="D5" s="11" t="s">
        <v>9</v>
      </c>
      <c r="E5" s="11"/>
      <c r="F5" s="12" t="s">
        <v>16</v>
      </c>
      <c r="G5" s="13" t="s">
        <v>48</v>
      </c>
    </row>
    <row r="6" spans="1:7" ht="42" x14ac:dyDescent="0.2">
      <c r="A6" s="9">
        <v>4</v>
      </c>
      <c r="B6" s="10" t="s">
        <v>17</v>
      </c>
      <c r="C6" s="11"/>
      <c r="D6" s="11" t="s">
        <v>9</v>
      </c>
      <c r="E6" s="11"/>
      <c r="F6" s="12" t="s">
        <v>18</v>
      </c>
      <c r="G6" s="13" t="s">
        <v>19</v>
      </c>
    </row>
    <row r="7" spans="1:7" ht="84" x14ac:dyDescent="0.2">
      <c r="A7" s="9">
        <v>5</v>
      </c>
      <c r="B7" s="10" t="s">
        <v>20</v>
      </c>
      <c r="C7" s="11"/>
      <c r="D7" s="11" t="s">
        <v>9</v>
      </c>
      <c r="E7" s="11"/>
      <c r="F7" s="12" t="s">
        <v>21</v>
      </c>
      <c r="G7" s="13" t="s">
        <v>22</v>
      </c>
    </row>
    <row r="8" spans="1:7" ht="42" x14ac:dyDescent="0.2">
      <c r="A8" s="9">
        <v>6</v>
      </c>
      <c r="B8" s="10" t="s">
        <v>23</v>
      </c>
      <c r="C8" s="11"/>
      <c r="D8" s="11" t="s">
        <v>9</v>
      </c>
      <c r="E8" s="11"/>
      <c r="F8" s="12" t="s">
        <v>24</v>
      </c>
      <c r="G8" s="13" t="s">
        <v>19</v>
      </c>
    </row>
    <row r="9" spans="1:7" ht="70" x14ac:dyDescent="0.2">
      <c r="A9" s="9">
        <v>7</v>
      </c>
      <c r="B9" s="10" t="s">
        <v>25</v>
      </c>
      <c r="C9" s="11"/>
      <c r="D9" s="11" t="s">
        <v>9</v>
      </c>
      <c r="E9" s="11"/>
      <c r="F9" s="12" t="s">
        <v>26</v>
      </c>
      <c r="G9" s="13" t="s">
        <v>11</v>
      </c>
    </row>
    <row r="10" spans="1:7" ht="84" x14ac:dyDescent="0.2">
      <c r="A10" s="9">
        <v>8</v>
      </c>
      <c r="B10" s="10" t="s">
        <v>27</v>
      </c>
      <c r="C10" s="11"/>
      <c r="D10" s="11" t="s">
        <v>9</v>
      </c>
      <c r="E10" s="11"/>
      <c r="F10" s="12" t="s">
        <v>28</v>
      </c>
      <c r="G10" s="13" t="s">
        <v>11</v>
      </c>
    </row>
    <row r="11" spans="1:7" ht="43" thickBot="1" x14ac:dyDescent="0.25">
      <c r="A11" s="9">
        <v>9</v>
      </c>
      <c r="B11" s="10" t="s">
        <v>29</v>
      </c>
      <c r="C11" s="11"/>
      <c r="D11" s="11" t="s">
        <v>9</v>
      </c>
      <c r="E11" s="11"/>
      <c r="F11" s="12" t="s">
        <v>13</v>
      </c>
      <c r="G11" s="13" t="s">
        <v>19</v>
      </c>
    </row>
    <row r="12" spans="1:7" ht="17" thickBot="1" x14ac:dyDescent="0.25">
      <c r="A12" s="1" t="s">
        <v>0</v>
      </c>
      <c r="B12" s="2" t="s">
        <v>1</v>
      </c>
      <c r="C12" s="3" t="s">
        <v>2</v>
      </c>
      <c r="D12" s="1" t="s">
        <v>3</v>
      </c>
      <c r="E12" s="2" t="s">
        <v>4</v>
      </c>
      <c r="F12" s="1" t="s">
        <v>5</v>
      </c>
      <c r="G12" s="3" t="s">
        <v>6</v>
      </c>
    </row>
    <row r="13" spans="1:7" ht="17" thickBot="1" x14ac:dyDescent="0.25">
      <c r="A13" s="51" t="s">
        <v>30</v>
      </c>
      <c r="B13" s="52"/>
      <c r="C13" s="52"/>
      <c r="D13" s="52"/>
      <c r="E13" s="52"/>
      <c r="F13" s="52"/>
      <c r="G13" s="52"/>
    </row>
    <row r="14" spans="1:7" ht="56" x14ac:dyDescent="0.2">
      <c r="A14" s="4">
        <v>1</v>
      </c>
      <c r="B14" s="5" t="s">
        <v>31</v>
      </c>
      <c r="C14" s="6" t="s">
        <v>9</v>
      </c>
      <c r="D14" s="6"/>
      <c r="E14" s="6"/>
      <c r="F14" s="7" t="s">
        <v>32</v>
      </c>
      <c r="G14" s="8" t="s">
        <v>22</v>
      </c>
    </row>
    <row r="15" spans="1:7" ht="38" customHeight="1" x14ac:dyDescent="0.2">
      <c r="A15" s="9">
        <v>2</v>
      </c>
      <c r="B15" s="10" t="s">
        <v>33</v>
      </c>
      <c r="C15" s="11" t="s">
        <v>9</v>
      </c>
      <c r="D15" s="11"/>
      <c r="E15" s="11"/>
      <c r="F15" s="12" t="s">
        <v>34</v>
      </c>
      <c r="G15" s="13" t="s">
        <v>14</v>
      </c>
    </row>
    <row r="16" spans="1:7" ht="56" x14ac:dyDescent="0.2">
      <c r="A16" s="9">
        <v>3</v>
      </c>
      <c r="B16" s="10" t="s">
        <v>35</v>
      </c>
      <c r="C16" s="11" t="s">
        <v>9</v>
      </c>
      <c r="D16" s="11"/>
      <c r="E16" s="11"/>
      <c r="F16" s="12" t="s">
        <v>36</v>
      </c>
      <c r="G16" s="13" t="s">
        <v>19</v>
      </c>
    </row>
    <row r="17" spans="1:7" ht="28" x14ac:dyDescent="0.2">
      <c r="A17" s="9">
        <v>4</v>
      </c>
      <c r="B17" s="10" t="s">
        <v>37</v>
      </c>
      <c r="C17" s="11" t="s">
        <v>9</v>
      </c>
      <c r="D17" s="11"/>
      <c r="E17" s="11"/>
      <c r="F17" s="12" t="s">
        <v>38</v>
      </c>
      <c r="G17" s="13" t="s">
        <v>14</v>
      </c>
    </row>
    <row r="18" spans="1:7" ht="28" x14ac:dyDescent="0.2">
      <c r="A18" s="9">
        <v>5</v>
      </c>
      <c r="B18" s="10" t="s">
        <v>39</v>
      </c>
      <c r="C18" s="11" t="s">
        <v>9</v>
      </c>
      <c r="D18" s="11"/>
      <c r="E18" s="11"/>
      <c r="F18" s="12" t="s">
        <v>40</v>
      </c>
      <c r="G18" s="13" t="s">
        <v>19</v>
      </c>
    </row>
    <row r="19" spans="1:7" ht="43" thickBot="1" x14ac:dyDescent="0.25">
      <c r="A19" s="9">
        <v>6</v>
      </c>
      <c r="B19" s="10" t="s">
        <v>41</v>
      </c>
      <c r="C19" s="11" t="s">
        <v>9</v>
      </c>
      <c r="D19" s="11"/>
      <c r="E19" s="11"/>
      <c r="F19" s="12" t="s">
        <v>42</v>
      </c>
      <c r="G19" s="13" t="s">
        <v>22</v>
      </c>
    </row>
    <row r="20" spans="1:7" ht="17" thickBot="1" x14ac:dyDescent="0.25">
      <c r="A20" s="1" t="s">
        <v>0</v>
      </c>
      <c r="B20" s="2" t="s">
        <v>1</v>
      </c>
      <c r="C20" s="3" t="s">
        <v>2</v>
      </c>
      <c r="D20" s="1" t="s">
        <v>3</v>
      </c>
      <c r="E20" s="2" t="s">
        <v>4</v>
      </c>
      <c r="F20" s="1" t="s">
        <v>5</v>
      </c>
      <c r="G20" s="3" t="s">
        <v>6</v>
      </c>
    </row>
    <row r="21" spans="1:7" ht="17" thickBot="1" x14ac:dyDescent="0.25">
      <c r="A21" s="53" t="s">
        <v>43</v>
      </c>
      <c r="B21" s="54"/>
      <c r="C21" s="54"/>
      <c r="D21" s="54"/>
      <c r="E21" s="54"/>
      <c r="F21" s="54"/>
      <c r="G21" s="54"/>
    </row>
    <row r="22" spans="1:7" ht="70" x14ac:dyDescent="0.2">
      <c r="A22" s="4">
        <v>1</v>
      </c>
      <c r="B22" s="14" t="s">
        <v>44</v>
      </c>
      <c r="C22" s="6" t="s">
        <v>9</v>
      </c>
      <c r="D22" s="6"/>
      <c r="E22" s="6"/>
      <c r="F22" s="15" t="s">
        <v>45</v>
      </c>
      <c r="G22" s="8" t="s">
        <v>11</v>
      </c>
    </row>
    <row r="23" spans="1:7" ht="42" x14ac:dyDescent="0.2">
      <c r="A23" s="9">
        <v>2</v>
      </c>
      <c r="B23" s="16" t="s">
        <v>46</v>
      </c>
      <c r="C23" s="11"/>
      <c r="D23" s="11" t="s">
        <v>9</v>
      </c>
      <c r="E23" s="11"/>
      <c r="F23" s="12" t="s">
        <v>47</v>
      </c>
      <c r="G23" s="13" t="s">
        <v>48</v>
      </c>
    </row>
  </sheetData>
  <mergeCells count="3">
    <mergeCell ref="A2:G2"/>
    <mergeCell ref="A13:G13"/>
    <mergeCell ref="A21:G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6E31-9A60-1B44-A6FC-38A7415AFEC4}">
  <dimension ref="A1:H32"/>
  <sheetViews>
    <sheetView workbookViewId="0">
      <selection activeCell="A10" sqref="A10:XFD10"/>
    </sheetView>
  </sheetViews>
  <sheetFormatPr baseColWidth="10" defaultRowHeight="16" x14ac:dyDescent="0.2"/>
  <cols>
    <col min="3" max="3" width="30.83203125" customWidth="1"/>
    <col min="7" max="7" width="13.1640625" customWidth="1"/>
    <col min="8" max="8" width="37.83203125" customWidth="1"/>
  </cols>
  <sheetData>
    <row r="1" spans="1:8" ht="18" x14ac:dyDescent="0.2">
      <c r="A1" s="56" t="s">
        <v>49</v>
      </c>
      <c r="B1" s="57"/>
      <c r="C1" s="57"/>
      <c r="D1" s="57"/>
      <c r="E1" s="57"/>
      <c r="F1" s="57"/>
      <c r="G1" s="57"/>
      <c r="H1" s="58"/>
    </row>
    <row r="2" spans="1:8" x14ac:dyDescent="0.2">
      <c r="A2" s="59" t="s">
        <v>50</v>
      </c>
      <c r="B2" s="59"/>
      <c r="C2" s="60" t="s">
        <v>51</v>
      </c>
      <c r="D2" s="59" t="s">
        <v>52</v>
      </c>
      <c r="E2" s="59"/>
      <c r="F2" s="59"/>
      <c r="G2" s="62" t="s">
        <v>6</v>
      </c>
      <c r="H2" s="62" t="s">
        <v>53</v>
      </c>
    </row>
    <row r="3" spans="1:8" x14ac:dyDescent="0.2">
      <c r="A3" s="59"/>
      <c r="B3" s="59"/>
      <c r="C3" s="61"/>
      <c r="D3" s="17" t="s">
        <v>54</v>
      </c>
      <c r="E3" s="17" t="s">
        <v>55</v>
      </c>
      <c r="F3" s="17" t="s">
        <v>56</v>
      </c>
      <c r="G3" s="62"/>
      <c r="H3" s="62"/>
    </row>
    <row r="4" spans="1:8" x14ac:dyDescent="0.2">
      <c r="A4" s="63" t="s">
        <v>57</v>
      </c>
      <c r="B4" s="63"/>
      <c r="C4" s="63"/>
      <c r="D4" s="63"/>
      <c r="E4" s="63"/>
      <c r="F4" s="63"/>
      <c r="G4" s="63"/>
      <c r="H4" s="64"/>
    </row>
    <row r="5" spans="1:8" ht="42" x14ac:dyDescent="0.2">
      <c r="A5" s="55">
        <v>1</v>
      </c>
      <c r="B5" s="55"/>
      <c r="C5" s="19" t="s">
        <v>58</v>
      </c>
      <c r="D5" s="20" t="s">
        <v>9</v>
      </c>
      <c r="E5" s="21"/>
      <c r="F5" s="20"/>
      <c r="G5" s="22">
        <f t="shared" ref="G5:G11" si="0">IF(D5="X",1,IF(E5="X",0.5,IF(F5="X",0)))</f>
        <v>1</v>
      </c>
      <c r="H5" s="23" t="s">
        <v>59</v>
      </c>
    </row>
    <row r="6" spans="1:8" ht="84" x14ac:dyDescent="0.2">
      <c r="A6" s="55">
        <v>2</v>
      </c>
      <c r="B6" s="55"/>
      <c r="C6" s="19" t="s">
        <v>60</v>
      </c>
      <c r="D6" s="20" t="s">
        <v>9</v>
      </c>
      <c r="E6" s="20"/>
      <c r="F6" s="20"/>
      <c r="G6" s="22">
        <f t="shared" si="0"/>
        <v>1</v>
      </c>
      <c r="H6" s="23" t="s">
        <v>61</v>
      </c>
    </row>
    <row r="7" spans="1:8" ht="56" x14ac:dyDescent="0.2">
      <c r="A7" s="55">
        <v>3</v>
      </c>
      <c r="B7" s="55">
        <v>3</v>
      </c>
      <c r="C7" s="19" t="s">
        <v>62</v>
      </c>
      <c r="D7" s="20" t="s">
        <v>9</v>
      </c>
      <c r="E7" s="20"/>
      <c r="F7" s="20"/>
      <c r="G7" s="22">
        <f t="shared" si="0"/>
        <v>1</v>
      </c>
      <c r="H7" s="23" t="s">
        <v>63</v>
      </c>
    </row>
    <row r="8" spans="1:8" ht="84" x14ac:dyDescent="0.2">
      <c r="A8" s="55">
        <v>4</v>
      </c>
      <c r="B8" s="55"/>
      <c r="C8" s="19" t="s">
        <v>64</v>
      </c>
      <c r="D8" s="20" t="s">
        <v>9</v>
      </c>
      <c r="E8" s="20"/>
      <c r="F8" s="20"/>
      <c r="G8" s="22">
        <f t="shared" si="0"/>
        <v>1</v>
      </c>
      <c r="H8" s="23" t="s">
        <v>65</v>
      </c>
    </row>
    <row r="9" spans="1:8" ht="112" x14ac:dyDescent="0.2">
      <c r="A9" s="55">
        <v>5</v>
      </c>
      <c r="B9" s="55"/>
      <c r="C9" s="19" t="s">
        <v>66</v>
      </c>
      <c r="D9" s="20" t="s">
        <v>9</v>
      </c>
      <c r="E9" s="21"/>
      <c r="F9" s="20"/>
      <c r="G9" s="22">
        <f t="shared" si="0"/>
        <v>1</v>
      </c>
      <c r="H9" s="23" t="s">
        <v>95</v>
      </c>
    </row>
    <row r="10" spans="1:8" ht="70" x14ac:dyDescent="0.2">
      <c r="A10" s="55">
        <v>6</v>
      </c>
      <c r="B10" s="55"/>
      <c r="C10" s="19" t="s">
        <v>67</v>
      </c>
      <c r="D10" s="20" t="s">
        <v>9</v>
      </c>
      <c r="E10" s="20"/>
      <c r="F10" s="20"/>
      <c r="G10" s="22">
        <f t="shared" si="0"/>
        <v>1</v>
      </c>
      <c r="H10" s="23" t="s">
        <v>68</v>
      </c>
    </row>
    <row r="11" spans="1:8" ht="42" x14ac:dyDescent="0.2">
      <c r="A11" s="55">
        <v>7</v>
      </c>
      <c r="B11" s="55"/>
      <c r="C11" s="19" t="s">
        <v>69</v>
      </c>
      <c r="D11" s="20" t="s">
        <v>9</v>
      </c>
      <c r="E11" s="20"/>
      <c r="F11" s="20"/>
      <c r="G11" s="22">
        <f t="shared" si="0"/>
        <v>1</v>
      </c>
      <c r="H11" s="23" t="s">
        <v>70</v>
      </c>
    </row>
    <row r="12" spans="1:8" x14ac:dyDescent="0.2">
      <c r="A12" s="67" t="s">
        <v>71</v>
      </c>
      <c r="B12" s="67"/>
      <c r="C12" s="67"/>
      <c r="D12" s="67"/>
      <c r="E12" s="67"/>
      <c r="F12" s="67"/>
      <c r="G12" s="24">
        <f>(G5+G6+G7+G8+G9+G10+G11)/7</f>
        <v>1</v>
      </c>
      <c r="H12" s="18" t="str">
        <f>IF(G12&lt;=0.33,"MALO",IF(G12&lt;=0.67,"REGULAR","BUENO"))</f>
        <v>BUENO</v>
      </c>
    </row>
    <row r="13" spans="1:8" x14ac:dyDescent="0.2">
      <c r="A13" s="68"/>
      <c r="B13" s="68"/>
      <c r="C13" s="68"/>
      <c r="D13" s="68"/>
      <c r="E13" s="68"/>
      <c r="F13" s="68"/>
      <c r="G13" s="68"/>
      <c r="H13" s="68"/>
    </row>
    <row r="14" spans="1:8" x14ac:dyDescent="0.2">
      <c r="A14" s="59" t="s">
        <v>50</v>
      </c>
      <c r="B14" s="59"/>
      <c r="C14" s="60" t="s">
        <v>51</v>
      </c>
      <c r="D14" s="59" t="s">
        <v>52</v>
      </c>
      <c r="E14" s="59"/>
      <c r="F14" s="59"/>
      <c r="G14" s="62" t="s">
        <v>6</v>
      </c>
      <c r="H14" s="62" t="s">
        <v>53</v>
      </c>
    </row>
    <row r="15" spans="1:8" x14ac:dyDescent="0.2">
      <c r="A15" s="59"/>
      <c r="B15" s="59"/>
      <c r="C15" s="61"/>
      <c r="D15" s="17" t="s">
        <v>54</v>
      </c>
      <c r="E15" s="17" t="s">
        <v>55</v>
      </c>
      <c r="F15" s="17" t="s">
        <v>56</v>
      </c>
      <c r="G15" s="62"/>
      <c r="H15" s="62"/>
    </row>
    <row r="16" spans="1:8" x14ac:dyDescent="0.2">
      <c r="A16" s="69" t="s">
        <v>72</v>
      </c>
      <c r="B16" s="69"/>
      <c r="C16" s="69"/>
      <c r="D16" s="69"/>
      <c r="E16" s="69"/>
      <c r="F16" s="69"/>
      <c r="G16" s="69"/>
      <c r="H16" s="70"/>
    </row>
    <row r="17" spans="1:8" ht="112" x14ac:dyDescent="0.2">
      <c r="A17" s="55">
        <v>1</v>
      </c>
      <c r="B17" s="55"/>
      <c r="C17" s="19" t="s">
        <v>73</v>
      </c>
      <c r="D17" s="20" t="s">
        <v>9</v>
      </c>
      <c r="E17" s="20"/>
      <c r="F17" s="20"/>
      <c r="G17" s="22">
        <f>IF(D17="X",1,IF(E17="X",0.5,IF(F17="X",0)))</f>
        <v>1</v>
      </c>
      <c r="H17" s="23" t="s">
        <v>74</v>
      </c>
    </row>
    <row r="18" spans="1:8" ht="70" x14ac:dyDescent="0.2">
      <c r="A18" s="55">
        <v>2</v>
      </c>
      <c r="B18" s="55"/>
      <c r="C18" s="19" t="s">
        <v>75</v>
      </c>
      <c r="D18" s="20" t="s">
        <v>9</v>
      </c>
      <c r="E18" s="20"/>
      <c r="F18" s="20"/>
      <c r="G18" s="22">
        <f>IF(D18="X",1,IF(E18="X",0.5,IF(F18="X",0)))</f>
        <v>1</v>
      </c>
      <c r="H18" s="23" t="s">
        <v>76</v>
      </c>
    </row>
    <row r="19" spans="1:8" ht="56" x14ac:dyDescent="0.2">
      <c r="A19" s="55">
        <v>3</v>
      </c>
      <c r="B19" s="55"/>
      <c r="C19" s="19" t="s">
        <v>77</v>
      </c>
      <c r="D19" s="20" t="s">
        <v>9</v>
      </c>
      <c r="E19" s="20"/>
      <c r="F19" s="20"/>
      <c r="G19" s="22">
        <f>IF(D19="X",1,IF(E19="X",0.5,IF(F19="X",0)))</f>
        <v>1</v>
      </c>
      <c r="H19" s="23" t="s">
        <v>78</v>
      </c>
    </row>
    <row r="20" spans="1:8" ht="56" x14ac:dyDescent="0.2">
      <c r="A20" s="55">
        <v>4</v>
      </c>
      <c r="B20" s="55"/>
      <c r="C20" s="19" t="s">
        <v>79</v>
      </c>
      <c r="D20" s="20" t="s">
        <v>9</v>
      </c>
      <c r="E20" s="20"/>
      <c r="F20" s="20"/>
      <c r="G20" s="22">
        <f>IF(D20="X",1,IF(E20="X",0.5,IF(F20="X",0)))</f>
        <v>1</v>
      </c>
      <c r="H20" s="23" t="s">
        <v>80</v>
      </c>
    </row>
    <row r="21" spans="1:8" x14ac:dyDescent="0.2">
      <c r="A21" s="65" t="s">
        <v>81</v>
      </c>
      <c r="B21" s="65"/>
      <c r="C21" s="65"/>
      <c r="D21" s="65"/>
      <c r="E21" s="65"/>
      <c r="F21" s="66"/>
      <c r="G21" s="24">
        <f>(+G17+G18+G19+G20)/4</f>
        <v>1</v>
      </c>
      <c r="H21" s="18" t="str">
        <f>IF(G21&lt;=0.33,"MALO",IF(G21&lt;=0.67,"REGULAR","BUENO"))</f>
        <v>BUENO</v>
      </c>
    </row>
    <row r="22" spans="1:8" x14ac:dyDescent="0.2">
      <c r="A22" s="25"/>
      <c r="B22" s="71"/>
      <c r="C22" s="72"/>
      <c r="D22" s="72"/>
      <c r="E22" s="72"/>
      <c r="F22" s="72"/>
      <c r="G22" s="72"/>
      <c r="H22" s="72"/>
    </row>
    <row r="23" spans="1:8" x14ac:dyDescent="0.2">
      <c r="A23" s="59" t="s">
        <v>50</v>
      </c>
      <c r="B23" s="59"/>
      <c r="C23" s="60" t="s">
        <v>51</v>
      </c>
      <c r="D23" s="59" t="s">
        <v>52</v>
      </c>
      <c r="E23" s="59"/>
      <c r="F23" s="59"/>
      <c r="G23" s="62" t="s">
        <v>6</v>
      </c>
      <c r="H23" s="62" t="s">
        <v>53</v>
      </c>
    </row>
    <row r="24" spans="1:8" x14ac:dyDescent="0.2">
      <c r="A24" s="59"/>
      <c r="B24" s="59"/>
      <c r="C24" s="61"/>
      <c r="D24" s="17" t="s">
        <v>54</v>
      </c>
      <c r="E24" s="17" t="s">
        <v>55</v>
      </c>
      <c r="F24" s="17" t="s">
        <v>56</v>
      </c>
      <c r="G24" s="62"/>
      <c r="H24" s="62"/>
    </row>
    <row r="25" spans="1:8" x14ac:dyDescent="0.2">
      <c r="A25" s="74" t="s">
        <v>82</v>
      </c>
      <c r="B25" s="74"/>
      <c r="C25" s="74"/>
      <c r="D25" s="74"/>
      <c r="E25" s="74"/>
      <c r="F25" s="74"/>
      <c r="G25" s="74"/>
      <c r="H25" s="74"/>
    </row>
    <row r="26" spans="1:8" ht="84" x14ac:dyDescent="0.2">
      <c r="A26" s="55">
        <v>1</v>
      </c>
      <c r="B26" s="55"/>
      <c r="C26" s="19" t="s">
        <v>83</v>
      </c>
      <c r="D26" s="20"/>
      <c r="E26" s="20" t="s">
        <v>9</v>
      </c>
      <c r="F26" s="20"/>
      <c r="G26" s="22">
        <f>IF(D26="X",1,IF(E26="X",0.5,IF(F26="X",0)))</f>
        <v>0.5</v>
      </c>
      <c r="H26" s="26" t="s">
        <v>84</v>
      </c>
    </row>
    <row r="27" spans="1:8" ht="70" x14ac:dyDescent="0.2">
      <c r="A27" s="55">
        <v>2</v>
      </c>
      <c r="B27" s="55"/>
      <c r="C27" s="19" t="s">
        <v>85</v>
      </c>
      <c r="D27" s="20"/>
      <c r="E27" s="20" t="s">
        <v>9</v>
      </c>
      <c r="F27" s="20"/>
      <c r="G27" s="22">
        <f>IF(D27="X",1,IF(E27="X",0.5,IF(F27="X",0)))</f>
        <v>0.5</v>
      </c>
      <c r="H27" s="26" t="s">
        <v>86</v>
      </c>
    </row>
    <row r="28" spans="1:8" ht="56" x14ac:dyDescent="0.2">
      <c r="A28" s="55">
        <v>3</v>
      </c>
      <c r="B28" s="55"/>
      <c r="C28" s="19" t="s">
        <v>87</v>
      </c>
      <c r="D28" s="20" t="s">
        <v>9</v>
      </c>
      <c r="E28" s="20"/>
      <c r="F28" s="20"/>
      <c r="G28" s="22">
        <f>IF(D28="X",1,IF(E28="X",0.5,IF(F28="X",0)))</f>
        <v>1</v>
      </c>
      <c r="H28" s="26" t="s">
        <v>88</v>
      </c>
    </row>
    <row r="29" spans="1:8" ht="70" x14ac:dyDescent="0.2">
      <c r="A29" s="55">
        <v>4</v>
      </c>
      <c r="B29" s="55"/>
      <c r="C29" s="19" t="s">
        <v>89</v>
      </c>
      <c r="D29" s="20"/>
      <c r="E29" s="20" t="s">
        <v>9</v>
      </c>
      <c r="F29" s="20"/>
      <c r="G29" s="22">
        <f>IF(D29="X",1,IF(E29="X",0.5,IF(F29="X",0)))</f>
        <v>0.5</v>
      </c>
      <c r="H29" s="26" t="s">
        <v>90</v>
      </c>
    </row>
    <row r="30" spans="1:8" ht="42" x14ac:dyDescent="0.2">
      <c r="A30" s="55">
        <v>5</v>
      </c>
      <c r="B30" s="55"/>
      <c r="C30" s="19" t="s">
        <v>91</v>
      </c>
      <c r="D30" s="27" t="s">
        <v>9</v>
      </c>
      <c r="E30" s="20"/>
      <c r="F30" s="20"/>
      <c r="G30" s="22">
        <f>IF(D30="X",1,IF(E30="X",0.5,IF(F30="X",0)))</f>
        <v>1</v>
      </c>
      <c r="H30" s="26" t="s">
        <v>92</v>
      </c>
    </row>
    <row r="31" spans="1:8" x14ac:dyDescent="0.2">
      <c r="A31" s="67" t="s">
        <v>93</v>
      </c>
      <c r="B31" s="67"/>
      <c r="C31" s="67"/>
      <c r="D31" s="67"/>
      <c r="E31" s="67"/>
      <c r="F31" s="67"/>
      <c r="G31" s="24">
        <f>(G26+G27+G28+G29+G30)/5</f>
        <v>0.7</v>
      </c>
      <c r="H31" s="18" t="str">
        <f>IF(G31&lt;=0.33,"MALO",IF(G31&lt;=0.67,"REGULAR","BUENO"))</f>
        <v>BUENO</v>
      </c>
    </row>
    <row r="32" spans="1:8" x14ac:dyDescent="0.2">
      <c r="A32" s="73" t="s">
        <v>94</v>
      </c>
      <c r="B32" s="73"/>
      <c r="C32" s="73"/>
      <c r="D32" s="73"/>
      <c r="E32" s="73"/>
      <c r="F32" s="73"/>
      <c r="G32" s="28">
        <f>(G12+G21+G31)</f>
        <v>2.7</v>
      </c>
      <c r="H32" s="29" t="str">
        <f>IF(G32&lt;=1,"ALTA",IF(G32&lt;=2,"MEDIA","BAJA"))</f>
        <v>BAJA</v>
      </c>
    </row>
  </sheetData>
  <mergeCells count="41">
    <mergeCell ref="A31:F31"/>
    <mergeCell ref="A32:F32"/>
    <mergeCell ref="A25:H25"/>
    <mergeCell ref="A26:B26"/>
    <mergeCell ref="A27:B27"/>
    <mergeCell ref="A28:B28"/>
    <mergeCell ref="A29:B29"/>
    <mergeCell ref="A30:B30"/>
    <mergeCell ref="B22:H22"/>
    <mergeCell ref="A23:B24"/>
    <mergeCell ref="C23:C24"/>
    <mergeCell ref="D23:F23"/>
    <mergeCell ref="G23:G24"/>
    <mergeCell ref="H23:H24"/>
    <mergeCell ref="A21:F21"/>
    <mergeCell ref="A10:B10"/>
    <mergeCell ref="A11:B11"/>
    <mergeCell ref="A12:F12"/>
    <mergeCell ref="A13:H13"/>
    <mergeCell ref="A14:B15"/>
    <mergeCell ref="C14:C15"/>
    <mergeCell ref="D14:F14"/>
    <mergeCell ref="G14:G15"/>
    <mergeCell ref="H14:H15"/>
    <mergeCell ref="A16:H16"/>
    <mergeCell ref="A17:B17"/>
    <mergeCell ref="A18:B18"/>
    <mergeCell ref="A19:B19"/>
    <mergeCell ref="A20:B20"/>
    <mergeCell ref="A9:B9"/>
    <mergeCell ref="A1:H1"/>
    <mergeCell ref="A2:B3"/>
    <mergeCell ref="C2:C3"/>
    <mergeCell ref="D2:F2"/>
    <mergeCell ref="G2:G3"/>
    <mergeCell ref="H2:H3"/>
    <mergeCell ref="A4:H4"/>
    <mergeCell ref="A5:B5"/>
    <mergeCell ref="A6:B6"/>
    <mergeCell ref="A7:B7"/>
    <mergeCell ref="A8:B8"/>
  </mergeCells>
  <conditionalFormatting sqref="H12">
    <cfRule type="cellIs" dxfId="35" priority="4" stopIfTrue="1" operator="equal">
      <formula>"BUENO"</formula>
    </cfRule>
    <cfRule type="cellIs" dxfId="34" priority="5" stopIfTrue="1" operator="equal">
      <formula>"REGULAR"</formula>
    </cfRule>
    <cfRule type="cellIs" dxfId="33" priority="6" stopIfTrue="1" operator="equal">
      <formula>"MALO"</formula>
    </cfRule>
  </conditionalFormatting>
  <conditionalFormatting sqref="H21">
    <cfRule type="cellIs" dxfId="32" priority="7" stopIfTrue="1" operator="equal">
      <formula>"BUENO"</formula>
    </cfRule>
    <cfRule type="cellIs" dxfId="31" priority="8" stopIfTrue="1" operator="equal">
      <formula>"REGULAR"</formula>
    </cfRule>
    <cfRule type="cellIs" dxfId="30" priority="9" stopIfTrue="1" operator="equal">
      <formula>"MALO"</formula>
    </cfRule>
  </conditionalFormatting>
  <conditionalFormatting sqref="H31">
    <cfRule type="cellIs" dxfId="29" priority="10" stopIfTrue="1" operator="equal">
      <formula>"BUENO"</formula>
    </cfRule>
    <cfRule type="cellIs" dxfId="28" priority="11" stopIfTrue="1" operator="equal">
      <formula>"REGULAR"</formula>
    </cfRule>
    <cfRule type="cellIs" dxfId="27" priority="12" stopIfTrue="1" operator="equal">
      <formula>"MALO"</formula>
    </cfRule>
  </conditionalFormatting>
  <conditionalFormatting sqref="H32">
    <cfRule type="cellIs" dxfId="26" priority="1" stopIfTrue="1" operator="equal">
      <formula>"BAJA"</formula>
    </cfRule>
    <cfRule type="cellIs" dxfId="25" priority="2" stopIfTrue="1" operator="equal">
      <formula>"MEDIA"</formula>
    </cfRule>
    <cfRule type="cellIs" dxfId="24" priority="3" stopIfTrue="1" operator="equal">
      <formula>"ALTA"</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13251-DC97-5540-80EB-CDFF86EB12DB}">
  <dimension ref="A1:H31"/>
  <sheetViews>
    <sheetView workbookViewId="0">
      <selection activeCell="F46" sqref="F46"/>
    </sheetView>
  </sheetViews>
  <sheetFormatPr baseColWidth="10" defaultRowHeight="16" x14ac:dyDescent="0.2"/>
  <cols>
    <col min="3" max="3" width="27.33203125" customWidth="1"/>
    <col min="7" max="7" width="13" customWidth="1"/>
    <col min="8" max="8" width="41.6640625" customWidth="1"/>
  </cols>
  <sheetData>
    <row r="1" spans="1:8" ht="18" x14ac:dyDescent="0.2">
      <c r="A1" s="75" t="s">
        <v>96</v>
      </c>
      <c r="B1" s="76"/>
      <c r="C1" s="76"/>
      <c r="D1" s="76"/>
      <c r="E1" s="76"/>
      <c r="F1" s="76"/>
      <c r="G1" s="76"/>
      <c r="H1" s="77"/>
    </row>
    <row r="2" spans="1:8" x14ac:dyDescent="0.2">
      <c r="A2" s="59" t="s">
        <v>50</v>
      </c>
      <c r="B2" s="59"/>
      <c r="C2" s="60" t="s">
        <v>51</v>
      </c>
      <c r="D2" s="59" t="s">
        <v>52</v>
      </c>
      <c r="E2" s="59"/>
      <c r="F2" s="59"/>
      <c r="G2" s="62" t="s">
        <v>6</v>
      </c>
      <c r="H2" s="62" t="s">
        <v>53</v>
      </c>
    </row>
    <row r="3" spans="1:8" x14ac:dyDescent="0.2">
      <c r="A3" s="59"/>
      <c r="B3" s="59"/>
      <c r="C3" s="61"/>
      <c r="D3" s="17" t="s">
        <v>54</v>
      </c>
      <c r="E3" s="17" t="s">
        <v>55</v>
      </c>
      <c r="F3" s="17" t="s">
        <v>56</v>
      </c>
      <c r="G3" s="62"/>
      <c r="H3" s="62"/>
    </row>
    <row r="4" spans="1:8" x14ac:dyDescent="0.2">
      <c r="A4" s="80" t="s">
        <v>97</v>
      </c>
      <c r="B4" s="80"/>
      <c r="C4" s="80"/>
      <c r="D4" s="80"/>
      <c r="E4" s="80"/>
      <c r="F4" s="80"/>
      <c r="G4" s="80"/>
      <c r="H4" s="80"/>
    </row>
    <row r="5" spans="1:8" ht="56" x14ac:dyDescent="0.2">
      <c r="A5" s="78">
        <v>1</v>
      </c>
      <c r="B5" s="79"/>
      <c r="C5" s="30" t="s">
        <v>98</v>
      </c>
      <c r="D5" s="20" t="s">
        <v>9</v>
      </c>
      <c r="E5" s="20"/>
      <c r="F5" s="20"/>
      <c r="G5" s="22">
        <f>IF(D5="X",1,IF(E5="X",0.5,IF(F5="X",0)))</f>
        <v>1</v>
      </c>
      <c r="H5" s="31" t="s">
        <v>99</v>
      </c>
    </row>
    <row r="6" spans="1:8" ht="84" x14ac:dyDescent="0.2">
      <c r="A6" s="78">
        <v>2</v>
      </c>
      <c r="B6" s="79">
        <v>2</v>
      </c>
      <c r="C6" s="19" t="s">
        <v>100</v>
      </c>
      <c r="D6" s="20" t="s">
        <v>9</v>
      </c>
      <c r="E6" s="32"/>
      <c r="F6" s="20"/>
      <c r="G6" s="22">
        <f>IF(D6="X",1,IF(E6="X",0.5,IF(F6="X",0)))</f>
        <v>1</v>
      </c>
      <c r="H6" s="31" t="s">
        <v>101</v>
      </c>
    </row>
    <row r="7" spans="1:8" x14ac:dyDescent="0.2">
      <c r="A7" s="67" t="s">
        <v>102</v>
      </c>
      <c r="B7" s="67"/>
      <c r="C7" s="67"/>
      <c r="D7" s="67"/>
      <c r="E7" s="67"/>
      <c r="F7" s="67"/>
      <c r="G7" s="24">
        <f>(+G5+G6)/2</f>
        <v>1</v>
      </c>
      <c r="H7" s="18" t="str">
        <f>IF(G7&lt;=0.33,"MALO",IF(G7&lt;=0.67,"REGULAR","BUENO"))</f>
        <v>BUENO</v>
      </c>
    </row>
    <row r="8" spans="1:8" x14ac:dyDescent="0.2">
      <c r="A8" s="81"/>
      <c r="B8" s="81"/>
      <c r="C8" s="81"/>
      <c r="D8" s="81"/>
      <c r="E8" s="81"/>
      <c r="F8" s="81"/>
      <c r="G8" s="81"/>
      <c r="H8" s="81"/>
    </row>
    <row r="9" spans="1:8" x14ac:dyDescent="0.2">
      <c r="A9" s="59" t="s">
        <v>50</v>
      </c>
      <c r="B9" s="59"/>
      <c r="C9" s="60" t="s">
        <v>51</v>
      </c>
      <c r="D9" s="59" t="s">
        <v>52</v>
      </c>
      <c r="E9" s="59"/>
      <c r="F9" s="59"/>
      <c r="G9" s="62" t="s">
        <v>6</v>
      </c>
      <c r="H9" s="62" t="s">
        <v>53</v>
      </c>
    </row>
    <row r="10" spans="1:8" x14ac:dyDescent="0.2">
      <c r="A10" s="59"/>
      <c r="B10" s="59"/>
      <c r="C10" s="61"/>
      <c r="D10" s="17" t="s">
        <v>54</v>
      </c>
      <c r="E10" s="17" t="s">
        <v>55</v>
      </c>
      <c r="F10" s="17" t="s">
        <v>56</v>
      </c>
      <c r="G10" s="62"/>
      <c r="H10" s="62"/>
    </row>
    <row r="11" spans="1:8" x14ac:dyDescent="0.2">
      <c r="A11" s="82" t="s">
        <v>103</v>
      </c>
      <c r="B11" s="82"/>
      <c r="C11" s="82"/>
      <c r="D11" s="82"/>
      <c r="E11" s="82"/>
      <c r="F11" s="82"/>
      <c r="G11" s="82"/>
      <c r="H11" s="83"/>
    </row>
    <row r="12" spans="1:8" ht="42" x14ac:dyDescent="0.2">
      <c r="A12" s="78">
        <v>1</v>
      </c>
      <c r="B12" s="79"/>
      <c r="C12" s="19" t="s">
        <v>104</v>
      </c>
      <c r="D12" s="20" t="s">
        <v>9</v>
      </c>
      <c r="E12" s="20"/>
      <c r="F12" s="20"/>
      <c r="G12" s="22">
        <f t="shared" ref="G12:G18" si="0">IF(D12="X",1,IF(E12="X",0.5,IF(F12="X",0)))</f>
        <v>1</v>
      </c>
      <c r="H12" s="11" t="s">
        <v>105</v>
      </c>
    </row>
    <row r="13" spans="1:8" ht="56" x14ac:dyDescent="0.2">
      <c r="A13" s="78">
        <v>2</v>
      </c>
      <c r="B13" s="79"/>
      <c r="C13" s="19" t="s">
        <v>106</v>
      </c>
      <c r="D13" s="20"/>
      <c r="E13" s="20"/>
      <c r="F13" s="20" t="s">
        <v>9</v>
      </c>
      <c r="G13" s="22">
        <f t="shared" si="0"/>
        <v>0</v>
      </c>
      <c r="H13" s="11" t="s">
        <v>107</v>
      </c>
    </row>
    <row r="14" spans="1:8" ht="84" x14ac:dyDescent="0.2">
      <c r="A14" s="78">
        <v>3</v>
      </c>
      <c r="B14" s="79"/>
      <c r="C14" s="19" t="s">
        <v>108</v>
      </c>
      <c r="D14" s="20"/>
      <c r="E14" s="20"/>
      <c r="F14" s="20" t="s">
        <v>9</v>
      </c>
      <c r="G14" s="22">
        <f t="shared" si="0"/>
        <v>0</v>
      </c>
      <c r="H14" s="11" t="s">
        <v>109</v>
      </c>
    </row>
    <row r="15" spans="1:8" ht="70" x14ac:dyDescent="0.2">
      <c r="A15" s="78">
        <v>4</v>
      </c>
      <c r="B15" s="79"/>
      <c r="C15" s="19" t="s">
        <v>110</v>
      </c>
      <c r="D15" s="20" t="s">
        <v>9</v>
      </c>
      <c r="E15" s="20"/>
      <c r="F15" s="20"/>
      <c r="G15" s="22">
        <f t="shared" si="0"/>
        <v>1</v>
      </c>
      <c r="H15" s="11" t="s">
        <v>111</v>
      </c>
    </row>
    <row r="16" spans="1:8" ht="98" x14ac:dyDescent="0.2">
      <c r="A16" s="78">
        <v>5</v>
      </c>
      <c r="B16" s="79"/>
      <c r="C16" s="19" t="s">
        <v>112</v>
      </c>
      <c r="D16" s="20" t="s">
        <v>9</v>
      </c>
      <c r="E16" s="20"/>
      <c r="F16" s="20"/>
      <c r="G16" s="22">
        <f t="shared" si="0"/>
        <v>1</v>
      </c>
      <c r="H16" s="11" t="s">
        <v>113</v>
      </c>
    </row>
    <row r="17" spans="1:8" ht="28" x14ac:dyDescent="0.2">
      <c r="A17" s="78">
        <v>6</v>
      </c>
      <c r="B17" s="79"/>
      <c r="C17" s="19" t="s">
        <v>114</v>
      </c>
      <c r="D17" s="20"/>
      <c r="E17" s="20"/>
      <c r="F17" s="20" t="s">
        <v>9</v>
      </c>
      <c r="G17" s="22">
        <f t="shared" si="0"/>
        <v>0</v>
      </c>
      <c r="H17" s="11" t="s">
        <v>115</v>
      </c>
    </row>
    <row r="18" spans="1:8" ht="42" x14ac:dyDescent="0.2">
      <c r="A18" s="78">
        <v>7</v>
      </c>
      <c r="B18" s="79"/>
      <c r="C18" s="19" t="s">
        <v>116</v>
      </c>
      <c r="D18" s="20"/>
      <c r="E18" s="20" t="s">
        <v>9</v>
      </c>
      <c r="F18" s="20"/>
      <c r="G18" s="22">
        <f t="shared" si="0"/>
        <v>0.5</v>
      </c>
      <c r="H18" s="11" t="s">
        <v>117</v>
      </c>
    </row>
    <row r="19" spans="1:8" x14ac:dyDescent="0.2">
      <c r="A19" s="67" t="s">
        <v>118</v>
      </c>
      <c r="B19" s="67"/>
      <c r="C19" s="67"/>
      <c r="D19" s="67"/>
      <c r="E19" s="67"/>
      <c r="F19" s="67"/>
      <c r="G19" s="24">
        <f>(+G12+G13+G14+G15+G16+G17+G18)/7</f>
        <v>0.5</v>
      </c>
      <c r="H19" s="18" t="str">
        <f>IF(G19&lt;=0.33,"MALO",IF(G19&lt;=0.67,"REGULAR","BUENO"))</f>
        <v>REGULAR</v>
      </c>
    </row>
    <row r="20" spans="1:8" x14ac:dyDescent="0.2">
      <c r="A20" s="81"/>
      <c r="B20" s="81"/>
      <c r="C20" s="81"/>
      <c r="D20" s="81"/>
      <c r="E20" s="81"/>
      <c r="F20" s="81"/>
      <c r="G20" s="81"/>
      <c r="H20" s="81"/>
    </row>
    <row r="21" spans="1:8" x14ac:dyDescent="0.2">
      <c r="A21" s="59" t="s">
        <v>50</v>
      </c>
      <c r="B21" s="59"/>
      <c r="C21" s="60" t="s">
        <v>51</v>
      </c>
      <c r="D21" s="59" t="s">
        <v>52</v>
      </c>
      <c r="E21" s="59"/>
      <c r="F21" s="59"/>
      <c r="G21" s="62" t="s">
        <v>6</v>
      </c>
      <c r="H21" s="62" t="s">
        <v>53</v>
      </c>
    </row>
    <row r="22" spans="1:8" x14ac:dyDescent="0.2">
      <c r="A22" s="59"/>
      <c r="B22" s="59"/>
      <c r="C22" s="61"/>
      <c r="D22" s="17" t="s">
        <v>54</v>
      </c>
      <c r="E22" s="17" t="s">
        <v>55</v>
      </c>
      <c r="F22" s="17" t="s">
        <v>56</v>
      </c>
      <c r="G22" s="62"/>
      <c r="H22" s="62"/>
    </row>
    <row r="23" spans="1:8" x14ac:dyDescent="0.2">
      <c r="A23" s="80" t="s">
        <v>119</v>
      </c>
      <c r="B23" s="80"/>
      <c r="C23" s="80"/>
      <c r="D23" s="80"/>
      <c r="E23" s="80"/>
      <c r="F23" s="80"/>
      <c r="G23" s="80"/>
      <c r="H23" s="80"/>
    </row>
    <row r="24" spans="1:8" ht="42" x14ac:dyDescent="0.2">
      <c r="A24" s="78">
        <v>1</v>
      </c>
      <c r="B24" s="79"/>
      <c r="C24" s="19" t="s">
        <v>120</v>
      </c>
      <c r="D24" s="20"/>
      <c r="E24" s="20" t="s">
        <v>9</v>
      </c>
      <c r="F24" s="20"/>
      <c r="G24" s="22">
        <f t="shared" ref="G24:G29" si="1">IF(D24="X",1,IF(E24="X",0.5,IF(F24="X",0)))</f>
        <v>0.5</v>
      </c>
      <c r="H24" s="31" t="s">
        <v>121</v>
      </c>
    </row>
    <row r="25" spans="1:8" ht="42" x14ac:dyDescent="0.2">
      <c r="A25" s="78">
        <v>2</v>
      </c>
      <c r="B25" s="79"/>
      <c r="C25" s="19" t="s">
        <v>122</v>
      </c>
      <c r="D25" s="20"/>
      <c r="E25" s="20" t="s">
        <v>9</v>
      </c>
      <c r="F25" s="20"/>
      <c r="G25" s="22">
        <f t="shared" si="1"/>
        <v>0.5</v>
      </c>
      <c r="H25" s="31" t="s">
        <v>123</v>
      </c>
    </row>
    <row r="26" spans="1:8" ht="42" x14ac:dyDescent="0.2">
      <c r="A26" s="78">
        <v>3</v>
      </c>
      <c r="B26" s="79"/>
      <c r="C26" s="19" t="s">
        <v>124</v>
      </c>
      <c r="D26" s="20"/>
      <c r="E26" s="20" t="s">
        <v>9</v>
      </c>
      <c r="F26" s="20"/>
      <c r="G26" s="22">
        <f t="shared" si="1"/>
        <v>0.5</v>
      </c>
      <c r="H26" s="31" t="s">
        <v>125</v>
      </c>
    </row>
    <row r="27" spans="1:8" ht="42" x14ac:dyDescent="0.2">
      <c r="A27" s="78">
        <v>4</v>
      </c>
      <c r="B27" s="79"/>
      <c r="C27" s="19" t="s">
        <v>126</v>
      </c>
      <c r="D27" s="20" t="s">
        <v>9</v>
      </c>
      <c r="E27" s="20"/>
      <c r="F27" s="20"/>
      <c r="G27" s="22">
        <f t="shared" si="1"/>
        <v>1</v>
      </c>
      <c r="H27" s="31" t="s">
        <v>127</v>
      </c>
    </row>
    <row r="28" spans="1:8" ht="42" x14ac:dyDescent="0.2">
      <c r="A28" s="78">
        <v>5</v>
      </c>
      <c r="B28" s="79"/>
      <c r="C28" s="19" t="s">
        <v>128</v>
      </c>
      <c r="D28" s="20" t="s">
        <v>9</v>
      </c>
      <c r="E28" s="20"/>
      <c r="F28" s="20"/>
      <c r="G28" s="22">
        <f t="shared" si="1"/>
        <v>1</v>
      </c>
      <c r="H28" s="31" t="s">
        <v>129</v>
      </c>
    </row>
    <row r="29" spans="1:8" ht="56" x14ac:dyDescent="0.2">
      <c r="A29" s="78">
        <v>6</v>
      </c>
      <c r="B29" s="79"/>
      <c r="C29" s="19" t="s">
        <v>130</v>
      </c>
      <c r="D29" s="20" t="s">
        <v>9</v>
      </c>
      <c r="E29" s="20"/>
      <c r="F29" s="20"/>
      <c r="G29" s="22">
        <f t="shared" si="1"/>
        <v>1</v>
      </c>
      <c r="H29" s="31" t="s">
        <v>131</v>
      </c>
    </row>
    <row r="30" spans="1:8" x14ac:dyDescent="0.2">
      <c r="A30" s="67" t="s">
        <v>132</v>
      </c>
      <c r="B30" s="67"/>
      <c r="C30" s="67"/>
      <c r="D30" s="67"/>
      <c r="E30" s="67"/>
      <c r="F30" s="67"/>
      <c r="G30" s="24">
        <f>(+G24+G25+G26+G27+G28+G29)/6</f>
        <v>0.75</v>
      </c>
      <c r="H30" s="18" t="str">
        <f>IF(G30&lt;=0.33,"MALO",IF(G30&lt;=0.67,"REGULAR","BUENO"))</f>
        <v>BUENO</v>
      </c>
    </row>
    <row r="31" spans="1:8" x14ac:dyDescent="0.2">
      <c r="A31" s="84" t="s">
        <v>94</v>
      </c>
      <c r="B31" s="84"/>
      <c r="C31" s="84"/>
      <c r="D31" s="84"/>
      <c r="E31" s="84"/>
      <c r="F31" s="84"/>
      <c r="G31" s="33">
        <f>+G7+G19+G30</f>
        <v>2.25</v>
      </c>
      <c r="H31" s="29" t="str">
        <f>IF(G31&lt;=1,"ALTA",IF(G31&lt;=2,"MEDIA","BAJA"))</f>
        <v>BAJA</v>
      </c>
    </row>
  </sheetData>
  <mergeCells count="40">
    <mergeCell ref="A29:B29"/>
    <mergeCell ref="A30:F30"/>
    <mergeCell ref="A31:F31"/>
    <mergeCell ref="A23:H23"/>
    <mergeCell ref="A24:B24"/>
    <mergeCell ref="A25:B25"/>
    <mergeCell ref="A26:B26"/>
    <mergeCell ref="A27:B27"/>
    <mergeCell ref="A28:B28"/>
    <mergeCell ref="A17:B17"/>
    <mergeCell ref="A18:B18"/>
    <mergeCell ref="A19:F19"/>
    <mergeCell ref="A20:H20"/>
    <mergeCell ref="A21:B22"/>
    <mergeCell ref="C21:C22"/>
    <mergeCell ref="D21:F21"/>
    <mergeCell ref="G21:G22"/>
    <mergeCell ref="H21:H22"/>
    <mergeCell ref="A16:B16"/>
    <mergeCell ref="A4:H4"/>
    <mergeCell ref="A5:B5"/>
    <mergeCell ref="A6:B6"/>
    <mergeCell ref="A7:F7"/>
    <mergeCell ref="A8:H8"/>
    <mergeCell ref="A9:B10"/>
    <mergeCell ref="C9:C10"/>
    <mergeCell ref="D9:F9"/>
    <mergeCell ref="G9:G10"/>
    <mergeCell ref="H9:H10"/>
    <mergeCell ref="A11:H11"/>
    <mergeCell ref="A12:B12"/>
    <mergeCell ref="A13:B13"/>
    <mergeCell ref="A14:B14"/>
    <mergeCell ref="A15:B15"/>
    <mergeCell ref="A1:H1"/>
    <mergeCell ref="A2:B3"/>
    <mergeCell ref="C2:C3"/>
    <mergeCell ref="D2:F2"/>
    <mergeCell ref="G2:G3"/>
    <mergeCell ref="H2:H3"/>
  </mergeCells>
  <conditionalFormatting sqref="H7">
    <cfRule type="cellIs" dxfId="23" priority="12" stopIfTrue="1" operator="equal">
      <formula>"MALO"</formula>
    </cfRule>
    <cfRule type="cellIs" dxfId="22" priority="11" stopIfTrue="1" operator="equal">
      <formula>"REGULAR"</formula>
    </cfRule>
    <cfRule type="cellIs" dxfId="21" priority="10" stopIfTrue="1" operator="equal">
      <formula>"BUENO"</formula>
    </cfRule>
  </conditionalFormatting>
  <conditionalFormatting sqref="H19">
    <cfRule type="cellIs" dxfId="20" priority="7" stopIfTrue="1" operator="equal">
      <formula>"BUENO"</formula>
    </cfRule>
    <cfRule type="cellIs" dxfId="19" priority="9" stopIfTrue="1" operator="equal">
      <formula>"MALO"</formula>
    </cfRule>
    <cfRule type="cellIs" dxfId="18" priority="8" stopIfTrue="1" operator="equal">
      <formula>"REGULAR"</formula>
    </cfRule>
  </conditionalFormatting>
  <conditionalFormatting sqref="H30">
    <cfRule type="cellIs" dxfId="17" priority="4" stopIfTrue="1" operator="equal">
      <formula>"BUENO"</formula>
    </cfRule>
    <cfRule type="cellIs" dxfId="16" priority="6" stopIfTrue="1" operator="equal">
      <formula>"MALO"</formula>
    </cfRule>
    <cfRule type="cellIs" dxfId="15" priority="5" stopIfTrue="1" operator="equal">
      <formula>"REGULAR"</formula>
    </cfRule>
  </conditionalFormatting>
  <conditionalFormatting sqref="H31">
    <cfRule type="cellIs" dxfId="14" priority="3" stopIfTrue="1" operator="equal">
      <formula>"ALTA"</formula>
    </cfRule>
    <cfRule type="cellIs" dxfId="13" priority="2" stopIfTrue="1" operator="equal">
      <formula>"MEDIA"</formula>
    </cfRule>
    <cfRule type="cellIs" dxfId="12" priority="1" stopIfTrue="1" operator="equal">
      <formula>"BAJA"</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788C4-5C19-E24E-8A56-9CB816A319E0}">
  <dimension ref="A1:H28"/>
  <sheetViews>
    <sheetView workbookViewId="0">
      <selection activeCell="A17" sqref="A17:F17"/>
    </sheetView>
  </sheetViews>
  <sheetFormatPr baseColWidth="10" defaultRowHeight="16" x14ac:dyDescent="0.2"/>
  <cols>
    <col min="3" max="3" width="30.33203125" customWidth="1"/>
    <col min="7" max="7" width="15.33203125" customWidth="1"/>
    <col min="8" max="8" width="57.5" customWidth="1"/>
  </cols>
  <sheetData>
    <row r="1" spans="1:8" ht="18" x14ac:dyDescent="0.2">
      <c r="A1" s="87" t="s">
        <v>133</v>
      </c>
      <c r="B1" s="88"/>
      <c r="C1" s="88"/>
      <c r="D1" s="88"/>
      <c r="E1" s="88"/>
      <c r="F1" s="88"/>
      <c r="G1" s="88"/>
      <c r="H1" s="89"/>
    </row>
    <row r="2" spans="1:8" x14ac:dyDescent="0.2">
      <c r="A2" s="59" t="s">
        <v>50</v>
      </c>
      <c r="B2" s="59"/>
      <c r="C2" s="60" t="s">
        <v>51</v>
      </c>
      <c r="D2" s="59" t="s">
        <v>52</v>
      </c>
      <c r="E2" s="59"/>
      <c r="F2" s="59"/>
      <c r="G2" s="62" t="s">
        <v>6</v>
      </c>
      <c r="H2" s="62" t="s">
        <v>53</v>
      </c>
    </row>
    <row r="3" spans="1:8" x14ac:dyDescent="0.2">
      <c r="A3" s="59"/>
      <c r="B3" s="59"/>
      <c r="C3" s="61"/>
      <c r="D3" s="17" t="s">
        <v>54</v>
      </c>
      <c r="E3" s="17" t="s">
        <v>55</v>
      </c>
      <c r="F3" s="17" t="s">
        <v>56</v>
      </c>
      <c r="G3" s="62"/>
      <c r="H3" s="62"/>
    </row>
    <row r="4" spans="1:8" x14ac:dyDescent="0.2">
      <c r="A4" s="90" t="s">
        <v>134</v>
      </c>
      <c r="B4" s="90"/>
      <c r="C4" s="90"/>
      <c r="D4" s="90"/>
      <c r="E4" s="90"/>
      <c r="F4" s="90"/>
      <c r="G4" s="90"/>
      <c r="H4" s="91"/>
    </row>
    <row r="5" spans="1:8" ht="39" x14ac:dyDescent="0.2">
      <c r="A5" s="92">
        <v>1</v>
      </c>
      <c r="B5" s="92"/>
      <c r="C5" s="35" t="s">
        <v>135</v>
      </c>
      <c r="D5" s="36"/>
      <c r="E5" s="37" t="s">
        <v>9</v>
      </c>
      <c r="F5" s="37"/>
      <c r="G5" s="38">
        <f>IF(D5="X",1,IF(E5="X",0.5,IF(F5="X",0)))</f>
        <v>0.5</v>
      </c>
      <c r="H5" s="48" t="s">
        <v>136</v>
      </c>
    </row>
    <row r="6" spans="1:8" ht="26" x14ac:dyDescent="0.2">
      <c r="A6" s="92">
        <v>2</v>
      </c>
      <c r="B6" s="92"/>
      <c r="C6" s="35" t="s">
        <v>137</v>
      </c>
      <c r="D6" s="36" t="s">
        <v>9</v>
      </c>
      <c r="E6" s="37"/>
      <c r="F6" s="37"/>
      <c r="G6" s="38">
        <f t="shared" ref="G6:G8" si="0">IF(D6="X",1,IF(E6="X",0.5,IF(F6="X",0)))</f>
        <v>1</v>
      </c>
      <c r="H6" s="39" t="s">
        <v>138</v>
      </c>
    </row>
    <row r="7" spans="1:8" ht="26" x14ac:dyDescent="0.2">
      <c r="A7" s="92">
        <v>3</v>
      </c>
      <c r="B7" s="92"/>
      <c r="C7" s="35" t="s">
        <v>139</v>
      </c>
      <c r="D7" s="40" t="s">
        <v>9</v>
      </c>
      <c r="E7" s="40"/>
      <c r="F7" s="40"/>
      <c r="G7" s="38">
        <f t="shared" si="0"/>
        <v>1</v>
      </c>
      <c r="H7" s="39" t="s">
        <v>140</v>
      </c>
    </row>
    <row r="8" spans="1:8" ht="26" x14ac:dyDescent="0.2">
      <c r="A8" s="92">
        <v>4</v>
      </c>
      <c r="B8" s="92"/>
      <c r="C8" s="35" t="s">
        <v>141</v>
      </c>
      <c r="D8" s="40" t="s">
        <v>9</v>
      </c>
      <c r="E8" s="41"/>
      <c r="F8" s="37"/>
      <c r="G8" s="38">
        <f t="shared" si="0"/>
        <v>1</v>
      </c>
      <c r="H8" s="39" t="s">
        <v>142</v>
      </c>
    </row>
    <row r="9" spans="1:8" x14ac:dyDescent="0.2">
      <c r="A9" s="85" t="s">
        <v>143</v>
      </c>
      <c r="B9" s="85"/>
      <c r="C9" s="85"/>
      <c r="D9" s="85"/>
      <c r="E9" s="85"/>
      <c r="F9" s="86"/>
      <c r="G9" s="42">
        <f>SUM(G5:G8)/4</f>
        <v>0.875</v>
      </c>
      <c r="H9" s="43" t="str">
        <f>IF(G9&lt;=0.33,"MALO",IF(G9&lt;=0.67,"REGULAR","BUENO"))</f>
        <v>BUENO</v>
      </c>
    </row>
    <row r="10" spans="1:8" x14ac:dyDescent="0.2">
      <c r="A10" s="68"/>
      <c r="B10" s="68"/>
      <c r="C10" s="68"/>
      <c r="D10" s="68"/>
      <c r="E10" s="68"/>
      <c r="F10" s="68"/>
      <c r="G10" s="68"/>
      <c r="H10" s="68"/>
    </row>
    <row r="11" spans="1:8" x14ac:dyDescent="0.2">
      <c r="A11" s="59" t="s">
        <v>50</v>
      </c>
      <c r="B11" s="59"/>
      <c r="C11" s="60" t="s">
        <v>51</v>
      </c>
      <c r="D11" s="59" t="s">
        <v>52</v>
      </c>
      <c r="E11" s="59"/>
      <c r="F11" s="59"/>
      <c r="G11" s="62" t="s">
        <v>6</v>
      </c>
      <c r="H11" s="62" t="s">
        <v>53</v>
      </c>
    </row>
    <row r="12" spans="1:8" x14ac:dyDescent="0.2">
      <c r="A12" s="59"/>
      <c r="B12" s="59"/>
      <c r="C12" s="61"/>
      <c r="D12" s="17" t="s">
        <v>54</v>
      </c>
      <c r="E12" s="17" t="s">
        <v>55</v>
      </c>
      <c r="F12" s="17" t="s">
        <v>56</v>
      </c>
      <c r="G12" s="62"/>
      <c r="H12" s="62"/>
    </row>
    <row r="13" spans="1:8" x14ac:dyDescent="0.2">
      <c r="A13" s="93" t="s">
        <v>144</v>
      </c>
      <c r="B13" s="93"/>
      <c r="C13" s="93"/>
      <c r="D13" s="93"/>
      <c r="E13" s="93"/>
      <c r="F13" s="93"/>
      <c r="G13" s="93"/>
      <c r="H13" s="94"/>
    </row>
    <row r="14" spans="1:8" ht="65" x14ac:dyDescent="0.2">
      <c r="A14" s="92">
        <v>1</v>
      </c>
      <c r="B14" s="92"/>
      <c r="C14" s="35" t="s">
        <v>145</v>
      </c>
      <c r="D14" s="40" t="s">
        <v>9</v>
      </c>
      <c r="E14" s="40"/>
      <c r="F14" s="37"/>
      <c r="G14" s="38">
        <f t="shared" ref="G14:G16" si="1">IF(D14="X",1,IF(E14="X",0.5,IF(F14="X",0)))</f>
        <v>1</v>
      </c>
      <c r="H14" s="39" t="s">
        <v>146</v>
      </c>
    </row>
    <row r="15" spans="1:8" ht="52" x14ac:dyDescent="0.2">
      <c r="A15" s="92">
        <v>2</v>
      </c>
      <c r="B15" s="92"/>
      <c r="C15" s="35" t="s">
        <v>163</v>
      </c>
      <c r="D15" s="40" t="s">
        <v>9</v>
      </c>
      <c r="E15" s="40"/>
      <c r="F15" s="37"/>
      <c r="G15" s="38">
        <f t="shared" si="1"/>
        <v>1</v>
      </c>
      <c r="H15" s="39" t="s">
        <v>147</v>
      </c>
    </row>
    <row r="16" spans="1:8" ht="26" x14ac:dyDescent="0.2">
      <c r="A16" s="92">
        <v>3</v>
      </c>
      <c r="B16" s="92"/>
      <c r="C16" s="35" t="s">
        <v>148</v>
      </c>
      <c r="D16" s="40" t="s">
        <v>9</v>
      </c>
      <c r="E16" s="40"/>
      <c r="F16" s="37"/>
      <c r="G16" s="38">
        <f t="shared" si="1"/>
        <v>1</v>
      </c>
      <c r="H16" s="39" t="s">
        <v>149</v>
      </c>
    </row>
    <row r="17" spans="1:8" x14ac:dyDescent="0.2">
      <c r="A17" s="95" t="s">
        <v>150</v>
      </c>
      <c r="B17" s="95"/>
      <c r="C17" s="95"/>
      <c r="D17" s="95"/>
      <c r="E17" s="95"/>
      <c r="F17" s="96"/>
      <c r="G17" s="42">
        <f>SUM(G14:G16)/3</f>
        <v>1</v>
      </c>
      <c r="H17" s="43" t="str">
        <f>IF(G17&lt;=0.33,"MALO",IF(G17&lt;=0.67,"REGULAR","BUENO"))</f>
        <v>BUENO</v>
      </c>
    </row>
    <row r="18" spans="1:8" x14ac:dyDescent="0.2">
      <c r="A18" s="68"/>
      <c r="B18" s="68"/>
      <c r="C18" s="68"/>
      <c r="D18" s="68"/>
      <c r="E18" s="68"/>
      <c r="F18" s="68"/>
      <c r="G18" s="68"/>
      <c r="H18" s="68"/>
    </row>
    <row r="19" spans="1:8" x14ac:dyDescent="0.2">
      <c r="A19" s="59" t="s">
        <v>50</v>
      </c>
      <c r="B19" s="59"/>
      <c r="C19" s="60" t="s">
        <v>51</v>
      </c>
      <c r="D19" s="59" t="s">
        <v>52</v>
      </c>
      <c r="E19" s="59"/>
      <c r="F19" s="59"/>
      <c r="G19" s="62" t="s">
        <v>6</v>
      </c>
      <c r="H19" s="62" t="s">
        <v>53</v>
      </c>
    </row>
    <row r="20" spans="1:8" x14ac:dyDescent="0.2">
      <c r="A20" s="59"/>
      <c r="B20" s="59"/>
      <c r="C20" s="61"/>
      <c r="D20" s="17" t="s">
        <v>54</v>
      </c>
      <c r="E20" s="17" t="s">
        <v>55</v>
      </c>
      <c r="F20" s="17" t="s">
        <v>56</v>
      </c>
      <c r="G20" s="62"/>
      <c r="H20" s="62"/>
    </row>
    <row r="21" spans="1:8" x14ac:dyDescent="0.2">
      <c r="A21" s="93" t="s">
        <v>151</v>
      </c>
      <c r="B21" s="93"/>
      <c r="C21" s="93"/>
      <c r="D21" s="93"/>
      <c r="E21" s="93"/>
      <c r="F21" s="93"/>
      <c r="G21" s="93"/>
      <c r="H21" s="94"/>
    </row>
    <row r="22" spans="1:8" ht="39" x14ac:dyDescent="0.2">
      <c r="A22" s="92">
        <v>1</v>
      </c>
      <c r="B22" s="92"/>
      <c r="C22" s="35" t="s">
        <v>152</v>
      </c>
      <c r="D22" s="40" t="s">
        <v>9</v>
      </c>
      <c r="E22" s="40"/>
      <c r="F22" s="40"/>
      <c r="G22" s="38">
        <f t="shared" ref="G22:G26" si="2">IF(D22="X",1,IF(E22="X",0.5,IF(F22="X",0)))</f>
        <v>1</v>
      </c>
      <c r="H22" s="44" t="s">
        <v>153</v>
      </c>
    </row>
    <row r="23" spans="1:8" ht="26" x14ac:dyDescent="0.2">
      <c r="A23" s="92">
        <v>2</v>
      </c>
      <c r="B23" s="92"/>
      <c r="C23" s="35" t="s">
        <v>154</v>
      </c>
      <c r="D23" s="40" t="s">
        <v>9</v>
      </c>
      <c r="E23" s="40"/>
      <c r="F23" s="40"/>
      <c r="G23" s="38">
        <f t="shared" si="2"/>
        <v>1</v>
      </c>
      <c r="H23" s="44" t="s">
        <v>155</v>
      </c>
    </row>
    <row r="24" spans="1:8" ht="39" x14ac:dyDescent="0.2">
      <c r="A24" s="92">
        <v>3</v>
      </c>
      <c r="B24" s="92"/>
      <c r="C24" s="35" t="s">
        <v>156</v>
      </c>
      <c r="D24" s="40" t="s">
        <v>9</v>
      </c>
      <c r="E24" s="40"/>
      <c r="F24" s="40"/>
      <c r="G24" s="38">
        <f t="shared" si="2"/>
        <v>1</v>
      </c>
      <c r="H24" s="44" t="s">
        <v>157</v>
      </c>
    </row>
    <row r="25" spans="1:8" ht="52" x14ac:dyDescent="0.2">
      <c r="A25" s="92">
        <v>4</v>
      </c>
      <c r="B25" s="92"/>
      <c r="C25" s="35" t="s">
        <v>158</v>
      </c>
      <c r="D25" s="40" t="s">
        <v>9</v>
      </c>
      <c r="E25" s="40"/>
      <c r="F25" s="40"/>
      <c r="G25" s="38">
        <f t="shared" si="2"/>
        <v>1</v>
      </c>
      <c r="H25" s="44" t="s">
        <v>159</v>
      </c>
    </row>
    <row r="26" spans="1:8" ht="26" x14ac:dyDescent="0.2">
      <c r="A26" s="92">
        <v>5</v>
      </c>
      <c r="B26" s="92"/>
      <c r="C26" s="35" t="s">
        <v>160</v>
      </c>
      <c r="D26" s="40" t="s">
        <v>9</v>
      </c>
      <c r="E26" s="40"/>
      <c r="F26" s="40"/>
      <c r="G26" s="38">
        <f t="shared" si="2"/>
        <v>1</v>
      </c>
      <c r="H26" s="44" t="s">
        <v>161</v>
      </c>
    </row>
    <row r="27" spans="1:8" x14ac:dyDescent="0.2">
      <c r="A27" s="98" t="s">
        <v>162</v>
      </c>
      <c r="B27" s="98"/>
      <c r="C27" s="98"/>
      <c r="D27" s="98"/>
      <c r="E27" s="98"/>
      <c r="F27" s="98"/>
      <c r="G27" s="45">
        <f>SUM(G22:G26)/5</f>
        <v>1</v>
      </c>
      <c r="H27" s="34" t="str">
        <f>IF(G27&lt;=0.33,"MALO",IF(G27&lt;=0.67,"REGULAR","BUENO"))</f>
        <v>BUENO</v>
      </c>
    </row>
    <row r="28" spans="1:8" x14ac:dyDescent="0.2">
      <c r="A28" s="97" t="s">
        <v>94</v>
      </c>
      <c r="B28" s="97"/>
      <c r="C28" s="97"/>
      <c r="D28" s="97"/>
      <c r="E28" s="97"/>
      <c r="F28" s="97"/>
      <c r="G28" s="46">
        <f>+G9+G17+G27</f>
        <v>2.875</v>
      </c>
      <c r="H28" s="47" t="str">
        <f>IF(G28&lt;=1,"ALTA",IF(G28&lt;=2,"MEDIA","BAJA"))</f>
        <v>BAJA</v>
      </c>
    </row>
  </sheetData>
  <mergeCells count="37">
    <mergeCell ref="A28:F28"/>
    <mergeCell ref="A22:B22"/>
    <mergeCell ref="A23:B23"/>
    <mergeCell ref="A24:B24"/>
    <mergeCell ref="A25:B25"/>
    <mergeCell ref="A26:B26"/>
    <mergeCell ref="A27:F27"/>
    <mergeCell ref="A21:H21"/>
    <mergeCell ref="A13:H13"/>
    <mergeCell ref="A14:B14"/>
    <mergeCell ref="A15:B15"/>
    <mergeCell ref="A16:B16"/>
    <mergeCell ref="A17:F17"/>
    <mergeCell ref="A18:H18"/>
    <mergeCell ref="A19:B20"/>
    <mergeCell ref="C19:C20"/>
    <mergeCell ref="D19:F19"/>
    <mergeCell ref="G19:G20"/>
    <mergeCell ref="H19:H20"/>
    <mergeCell ref="A10:H10"/>
    <mergeCell ref="A11:B12"/>
    <mergeCell ref="C11:C12"/>
    <mergeCell ref="D11:F11"/>
    <mergeCell ref="G11:G12"/>
    <mergeCell ref="H11:H12"/>
    <mergeCell ref="A9:F9"/>
    <mergeCell ref="A1:H1"/>
    <mergeCell ref="A2:B3"/>
    <mergeCell ref="C2:C3"/>
    <mergeCell ref="D2:F2"/>
    <mergeCell ref="G2:G3"/>
    <mergeCell ref="H2:H3"/>
    <mergeCell ref="A4:H4"/>
    <mergeCell ref="A5:B5"/>
    <mergeCell ref="A6:B6"/>
    <mergeCell ref="A7:B7"/>
    <mergeCell ref="A8:B8"/>
  </mergeCells>
  <conditionalFormatting sqref="H9">
    <cfRule type="cellIs" dxfId="11" priority="12" stopIfTrue="1" operator="equal">
      <formula>"MALO"</formula>
    </cfRule>
    <cfRule type="cellIs" dxfId="10" priority="11" stopIfTrue="1" operator="equal">
      <formula>"REGULAR"</formula>
    </cfRule>
    <cfRule type="cellIs" dxfId="9" priority="10" stopIfTrue="1" operator="equal">
      <formula>"BUENO"</formula>
    </cfRule>
  </conditionalFormatting>
  <conditionalFormatting sqref="H17">
    <cfRule type="cellIs" dxfId="8" priority="7" stopIfTrue="1" operator="equal">
      <formula>"BUENO"</formula>
    </cfRule>
    <cfRule type="cellIs" dxfId="7" priority="9" stopIfTrue="1" operator="equal">
      <formula>"MALO"</formula>
    </cfRule>
    <cfRule type="cellIs" dxfId="6" priority="8" stopIfTrue="1" operator="equal">
      <formula>"REGULAR"</formula>
    </cfRule>
  </conditionalFormatting>
  <conditionalFormatting sqref="H27">
    <cfRule type="cellIs" dxfId="5" priority="4" stopIfTrue="1" operator="equal">
      <formula>"BUENO"</formula>
    </cfRule>
    <cfRule type="cellIs" dxfId="4" priority="6" stopIfTrue="1" operator="equal">
      <formula>"MALO"</formula>
    </cfRule>
    <cfRule type="cellIs" dxfId="3" priority="5" stopIfTrue="1" operator="equal">
      <formula>"REGULAR"</formula>
    </cfRule>
  </conditionalFormatting>
  <conditionalFormatting sqref="H28">
    <cfRule type="cellIs" dxfId="2" priority="3" stopIfTrue="1" operator="equal">
      <formula>"ALTA"</formula>
    </cfRule>
    <cfRule type="cellIs" dxfId="1" priority="2" stopIfTrue="1" operator="equal">
      <formula>"MEDIA"</formula>
    </cfRule>
    <cfRule type="cellIs" dxfId="0" priority="1" stopIfTrue="1" operator="equal">
      <formula>"BAJA"</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Amenazas</vt:lpstr>
      <vt:lpstr>Analisis de vul. personas</vt:lpstr>
      <vt:lpstr>Analisis de vul. recursos</vt:lpstr>
      <vt:lpstr>Analisis de vul. procesos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2022-11-18T13:19:32Z</dcterms:created>
  <dcterms:modified xsi:type="dcterms:W3CDTF">2022-11-22T22:46:19Z</dcterms:modified>
</cp:coreProperties>
</file>