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alberto\Downloads\"/>
    </mc:Choice>
  </mc:AlternateContent>
  <xr:revisionPtr revIDLastSave="0" documentId="13_ncr:1_{6C037677-23B0-4124-BE0B-6DE8231E32EA}" xr6:coauthVersionLast="47" xr6:coauthVersionMax="47" xr10:uidLastSave="{00000000-0000-0000-0000-000000000000}"/>
  <workbookProtection workbookAlgorithmName="SHA-512" workbookHashValue="av+C2kohcPdXjyqaGeDrIp0PU7wW7jH9RA02j/+2mh0tDbDTDCoCtYKY7c2Lx2f9zA9AB0KIlu709lr9Fgcajg==" workbookSaltValue="fQVlX1QdWWSiW9OUpE4+bA==" workbookSpinCount="100000" lockStructure="1"/>
  <bookViews>
    <workbookView xWindow="-120" yWindow="-120" windowWidth="20730" windowHeight="11160" tabRatio="385" firstSheet="1" activeTab="1" xr2:uid="{00000000-000D-0000-FFFF-FFFF00000000}"/>
  </bookViews>
  <sheets>
    <sheet name="CONCEPTOS" sheetId="4" state="hidden" r:id="rId1"/>
    <sheet name="Test" sheetId="1" r:id="rId2"/>
    <sheet name="Hoja1" sheetId="5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1" l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46" i="1" l="1"/>
  <c r="B46" i="1" s="1"/>
  <c r="F45" i="1"/>
  <c r="B45" i="1" s="1"/>
  <c r="H57" i="1" s="1"/>
  <c r="F48" i="1"/>
  <c r="B48" i="1" s="1"/>
  <c r="F60" i="1" s="1"/>
  <c r="F47" i="1"/>
  <c r="B47" i="1" s="1"/>
  <c r="G59" i="1" s="1"/>
  <c r="F51" i="1"/>
  <c r="B51" i="1" s="1"/>
  <c r="H63" i="1" s="1"/>
  <c r="F49" i="1"/>
  <c r="B49" i="1" s="1"/>
  <c r="G61" i="1" s="1"/>
  <c r="F50" i="1"/>
  <c r="B50" i="1" s="1"/>
  <c r="H62" i="1" s="1"/>
  <c r="H58" i="1"/>
  <c r="F58" i="1"/>
  <c r="G58" i="1"/>
  <c r="H59" i="1" l="1"/>
  <c r="G57" i="1"/>
  <c r="F57" i="1"/>
  <c r="F59" i="1"/>
  <c r="G60" i="1"/>
  <c r="H60" i="1"/>
  <c r="F63" i="1"/>
  <c r="G63" i="1"/>
  <c r="B63" i="1" s="1"/>
  <c r="F53" i="1"/>
  <c r="B53" i="1" s="1"/>
  <c r="G64" i="1" s="1"/>
  <c r="F62" i="1"/>
  <c r="H61" i="1"/>
  <c r="F61" i="1"/>
  <c r="G62" i="1"/>
  <c r="B58" i="1"/>
  <c r="B59" i="1" l="1"/>
  <c r="B57" i="1"/>
  <c r="B60" i="1"/>
  <c r="H64" i="1"/>
  <c r="F64" i="1"/>
  <c r="B62" i="1"/>
  <c r="B61" i="1"/>
  <c r="B64" i="1" l="1"/>
</calcChain>
</file>

<file path=xl/sharedStrings.xml><?xml version="1.0" encoding="utf-8"?>
<sst xmlns="http://schemas.openxmlformats.org/spreadsheetml/2006/main" count="133" uniqueCount="97">
  <si>
    <t>Regional</t>
  </si>
  <si>
    <t>Unidad de emprendimiento</t>
  </si>
  <si>
    <t>Nombre</t>
  </si>
  <si>
    <t>Fecha</t>
  </si>
  <si>
    <t>Sexo</t>
  </si>
  <si>
    <t>Edad</t>
  </si>
  <si>
    <t>Preguntas</t>
  </si>
  <si>
    <t>A veces</t>
  </si>
  <si>
    <t>De acuerdo</t>
  </si>
  <si>
    <t>En desacuerdo</t>
  </si>
  <si>
    <t>1. En una empresa hay que estar atento, siempre se están presentando nuevas oportunidades de negocio</t>
  </si>
  <si>
    <t>4. No me gustan los imprevistos, prefiero saber cada día con qué me voy a encontrar</t>
  </si>
  <si>
    <t>5. Un buen negociador solo tiene en cuenta sus intereses</t>
  </si>
  <si>
    <t>6. A menudo tengo la sensación de que lo que digo no se tiene mucho en cuenta</t>
  </si>
  <si>
    <t>7. Me concentro con facilidad, y no me cuesta pasar de una tarea a otra</t>
  </si>
  <si>
    <t>8. Tiendo a disfrutar con las personas y las situaciones nuevas</t>
  </si>
  <si>
    <t>10. Me suelen decir que "ponga los pies en el suelo", tengo mucha imaginación</t>
  </si>
  <si>
    <t>11. Después de tomar una decisión, me preocupa mucho que ésta no sea la mejor</t>
  </si>
  <si>
    <t>12. Muchos operarios para que trabajen, necesitan "mano dura"</t>
  </si>
  <si>
    <t>13. Soy de los que piensan que los pequeños fracasos son peldaños hacia el éxito</t>
  </si>
  <si>
    <t>15. Me podrían criticar por faltarme siempre tiempo para escuchar a mis colaboradores</t>
  </si>
  <si>
    <t>16. Me gusta proponer nuevas formas de hacer las cosas. No soporto la rutina</t>
  </si>
  <si>
    <t>17. No me resulta fácil ponerme en el lugar de la otra persona</t>
  </si>
  <si>
    <t>18. Me entusiasma la idea de desarrollar un nuevo proyecto aunque ello suponga más trabajo</t>
  </si>
  <si>
    <t>20. Prefiero actuar según el momento que invertir tiempo en planificar</t>
  </si>
  <si>
    <t>21. Me gusta trabajar sobre seguro y no correr riesgos por pequeños que éstos sean</t>
  </si>
  <si>
    <t>22. Mis amigos me ven como a una persona con éxito</t>
  </si>
  <si>
    <t>23. Si un método funciona no merece la pena cambiarlo</t>
  </si>
  <si>
    <t>24. Ante una situación tensa con un colaborador tiendo a resolverla cuanto antes</t>
  </si>
  <si>
    <t>26. Antes de tomar una decisión, me gusta analizar la información y prever las consecuencias</t>
  </si>
  <si>
    <t>27. Considero que los problemas solo tienen una solución posible</t>
  </si>
  <si>
    <t>28. En una negociación exitosa siempre hay una parte ganadora y otra perdedora</t>
  </si>
  <si>
    <t>Flexibilidad y adaptarse a cambios</t>
  </si>
  <si>
    <t>Tenacidad para el Trabajo</t>
  </si>
  <si>
    <t>Asunción de riesgos</t>
  </si>
  <si>
    <t>Capacidad de negociación</t>
  </si>
  <si>
    <t>Confianza en sí mismo</t>
  </si>
  <si>
    <t>Innovación y creatividad</t>
  </si>
  <si>
    <t>Liderazgo de Equipos</t>
  </si>
  <si>
    <t>Concepto</t>
  </si>
  <si>
    <t>ASPECTO</t>
  </si>
  <si>
    <t>MAXIMA</t>
  </si>
  <si>
    <t>INTERMEDIA</t>
  </si>
  <si>
    <t>BAJA</t>
  </si>
  <si>
    <t>Asunción de riesgos (0-8)</t>
  </si>
  <si>
    <t>Interpretación del Test: (Rango de 7-8). Este aspecto es muy favorable en la consecución de sus objetivos empresariales, no obstante se recomienda cierta prudencia para que esta competencia no reste importancia a las demás</t>
  </si>
  <si>
    <t>Capacidad de negociación (0-6)</t>
  </si>
  <si>
    <t>Confianza en sí mismo(0-8)</t>
  </si>
  <si>
    <t>Flexibilidad y adaptarse a cambios (0-8)</t>
  </si>
  <si>
    <t>Innovación y creatividad (0-10)</t>
  </si>
  <si>
    <t>Liderazgo de Equipos (0-6)</t>
  </si>
  <si>
    <t>Tenacidad para el Trabajo (0-10)</t>
  </si>
  <si>
    <t>Valoracion total (0-56)</t>
  </si>
  <si>
    <t>TOTAL</t>
  </si>
  <si>
    <t>Cuenta con una actitud suficiente para afrontar riesgos e incertidumbre propios de la actividad empresarial. Aún asi busque fortalecer esta competencia</t>
  </si>
  <si>
    <t>Este aspecto es muy favorable en la consecución de sus objetivos empresariales, no obstante se recomienda cierta prudencia para que esta actitud no reste importancia a las demás</t>
  </si>
  <si>
    <t>Sería aconsejable una actitud más elevada en este aspecto para así poder aprovechar más oportunidades de negocio</t>
  </si>
  <si>
    <t>En una negociación, sería aconsejable una actitud superior que le permita conseguir sus objetivos a la vez que preservar las relaciones personales con la otra parte.</t>
  </si>
  <si>
    <t>La elevada confianza en sí mismo y en sus capacidades es un aspecto extremadamente favorable para la consecución de sus objetivos empresariales, no obstante se recomienda cierta prudencia para que esta actitud no reste importancia a las demás</t>
  </si>
  <si>
    <t>Su competencia en este aspecto parece suficiente para ser competitivos en el mercado empresarial. Aún asi busque fortalecer esta competencia</t>
  </si>
  <si>
    <t>Sería aconsejable una actitud superior y gozar de mayor capacidad en este sentido para así poder aprovechar más oportunidades de negocio</t>
  </si>
  <si>
    <t>Este aspecto es muy favorable en la consecución de sus objetivos empresariales, no obstante se recomienda cierta prudencia para que esta actitud no reste importancia a las demás.</t>
  </si>
  <si>
    <t>Cuenta con competencia suficiente para liderar un equipo de trabajo. Aún asi busque fortalecer esta competencia</t>
  </si>
  <si>
    <t>Sería necesario que esta habilidad fuese superior para responsabilizarse de un equipo de trabajo</t>
  </si>
  <si>
    <t>Sería conveniente contar con una actitud superior, hacia su capapcidad y disposición de  trabajo  para responder de forma satisfactoria a las demandas de su proyecto empresarial</t>
  </si>
  <si>
    <t>Tiene recursos suficientes para poner en marcha su negocio. Busque fortalceer aquellos aspectos en donde se muestra mayor debilidad. Aún asi busque fortalecer esta competencia</t>
  </si>
  <si>
    <t>Cuenta con una actitud favorable hacia el trabajo lo que contribuirá de forma positiva a la consecución de sus metas empresariales</t>
  </si>
  <si>
    <t>Su elevada actitud hacia el trabajo es un aspecto extremadamente favorable para la consecución de sus objetivos empresariales, no obstante se recomienda cierta prudencia para que esta actitud no reste importancia a las demás</t>
  </si>
  <si>
    <t>¡Adelante con su proyecto!, su elevada capacidad emprendedora le augura el éxito</t>
  </si>
  <si>
    <t>Sería conveniente reenfocar su carrera profesional hacia campos diferentes al autoempleo o buscar un socio con un mejor perfil emprendedor que lo acompañe en su proyecto</t>
  </si>
  <si>
    <t>Este aspecto es muy favorable en la consecución de sus objetivos empresariales, no obstante se recomienda cierta prudencia para que esta competencia no reste importancia a las demás</t>
  </si>
  <si>
    <t xml:space="preserve">Cuenta con habilidades suficientes para negociar teniendo como objetivo que las dos partes ganen. Aún asi busque fortalecer esta competencia
</t>
  </si>
  <si>
    <t>Cuenta con habilidad suficiente para superar de manera innovadora los desafíos del entorno empresarial. Aún asi busque fortalecer esta competencia</t>
  </si>
  <si>
    <t>Sería aconsejable una actitud más elevada en este aspecto para procurar siempre la competitividad. Puede formarse y entrenarse en el tema</t>
  </si>
  <si>
    <t>Un mayor control sobre sus emociones sería altamente beneficioso para alcanzar los objetivos empresariales propuestos</t>
  </si>
  <si>
    <t>TEST DE CUALIDADES  EMPRENDEDORAS</t>
  </si>
  <si>
    <t xml:space="preserve">2.Me identifico con la frase "El 90% del éxito se basa simplemente en insistir". </t>
  </si>
  <si>
    <t>9. Me molesta tener que dedicar parte de mi tiempo libre a asuntos de la empresa.</t>
  </si>
  <si>
    <t>14. En ocasiones sin saber por qué me siento tenso (a)</t>
  </si>
  <si>
    <t>19. Soporto mal los cambios, me siento cómodo (a) con lo establecido</t>
  </si>
  <si>
    <t>25. Cuando me comprometo con algo, no escatimo ni esfuerzos ni tiempo para realizarlo</t>
  </si>
  <si>
    <t>Marque de forma objetiva  con una X  de acuerdo a lo que considera que se acomoda mas a su perfil en cada pregunta</t>
  </si>
  <si>
    <t>Tomado de: http://www.ildefe.es/ildefefront/frontIldefeAction.do?action=viewCategory&amp;categoryName=Test+de+Evaluaci%F3n+de+Emprendedores&amp;id=6261</t>
  </si>
  <si>
    <t>COMPETENCIAS</t>
  </si>
  <si>
    <t>Programa</t>
  </si>
  <si>
    <t>TEST DE EVALUACIÓN DE CUALIDADES  EMPRENDEDORAS</t>
  </si>
  <si>
    <t>3. La toma de decisiones es un acto exclusivamente racional</t>
  </si>
  <si>
    <t>Área</t>
  </si>
  <si>
    <t xml:space="preserve"> Cuenta con una confianza en sí mismo y en sus habilidades suficiente para adaptarse a las necesidades del entorno y conseguir los objetivos empresariales marcados. Aún asi busque fortalecer esta competencia</t>
  </si>
  <si>
    <t>INTERPRETACIÓN DE LOS RESULTADOS</t>
  </si>
  <si>
    <t>CR Girardot</t>
  </si>
  <si>
    <t>Rosa Yineth Tapiero Amarilles</t>
  </si>
  <si>
    <t>Femenino</t>
  </si>
  <si>
    <t>28 Años</t>
  </si>
  <si>
    <t>Administración en Salud Ocupacional</t>
  </si>
  <si>
    <t>Productivo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</si>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</sst>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b/>
      <sz val="22"/>
      <color theme="0"/>
      <name val="Arial"/>
      <family val="2"/>
    </font>
    <font>
      <sz val="8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36"/>
      <color theme="1"/>
      <name val="Arial"/>
      <family val="2"/>
    </font>
    <font>
      <b/>
      <sz val="14"/>
      <color rgb="FF555555"/>
      <name val="Arial"/>
      <family val="2"/>
    </font>
    <font>
      <sz val="1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4A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2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8" fillId="0" borderId="0" xfId="0" applyFont="1"/>
    <xf numFmtId="0" fontId="10" fillId="5" borderId="1" xfId="0" applyFont="1" applyFill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1" xfId="0" applyFont="1" applyBorder="1"/>
    <xf numFmtId="10" fontId="8" fillId="0" borderId="1" xfId="0" applyNumberFormat="1" applyFont="1" applyBorder="1" applyAlignment="1">
      <alignment horizontal="center" wrapText="1"/>
    </xf>
    <xf numFmtId="10" fontId="8" fillId="0" borderId="0" xfId="0" applyNumberFormat="1" applyFont="1" applyAlignment="1">
      <alignment horizontal="center" wrapText="1"/>
    </xf>
    <xf numFmtId="2" fontId="8" fillId="0" borderId="0" xfId="0" applyNumberFormat="1" applyFont="1"/>
    <xf numFmtId="0" fontId="8" fillId="0" borderId="2" xfId="0" applyFont="1" applyBorder="1"/>
    <xf numFmtId="10" fontId="8" fillId="0" borderId="4" xfId="0" applyNumberFormat="1" applyFont="1" applyBorder="1" applyAlignment="1">
      <alignment horizontal="center" wrapText="1"/>
    </xf>
    <xf numFmtId="0" fontId="10" fillId="0" borderId="3" xfId="0" applyFont="1" applyBorder="1"/>
    <xf numFmtId="0" fontId="10" fillId="0" borderId="0" xfId="0" applyFont="1"/>
    <xf numFmtId="10" fontId="8" fillId="0" borderId="6" xfId="0" applyNumberFormat="1" applyFont="1" applyBorder="1" applyAlignment="1">
      <alignment wrapText="1"/>
    </xf>
    <xf numFmtId="0" fontId="11" fillId="0" borderId="1" xfId="1" applyFont="1" applyBorder="1" applyAlignment="1" applyProtection="1">
      <alignment horizontal="center" vertical="center"/>
      <protection locked="0"/>
    </xf>
    <xf numFmtId="0" fontId="11" fillId="4" borderId="1" xfId="1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 wrapText="1"/>
    </xf>
    <xf numFmtId="10" fontId="8" fillId="0" borderId="8" xfId="0" applyNumberFormat="1" applyFont="1" applyBorder="1" applyAlignment="1">
      <alignment horizontal="center" wrapText="1"/>
    </xf>
    <xf numFmtId="0" fontId="14" fillId="4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left"/>
    </xf>
    <xf numFmtId="0" fontId="12" fillId="0" borderId="11" xfId="0" applyFont="1" applyBorder="1"/>
    <xf numFmtId="0" fontId="7" fillId="2" borderId="1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left"/>
    </xf>
    <xf numFmtId="0" fontId="12" fillId="4" borderId="11" xfId="0" applyFont="1" applyFill="1" applyBorder="1"/>
    <xf numFmtId="0" fontId="3" fillId="2" borderId="0" xfId="0" applyFont="1" applyFill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6" fillId="3" borderId="1" xfId="0" applyFont="1" applyFill="1" applyBorder="1" applyAlignment="1" applyProtection="1">
      <alignment horizontal="center"/>
      <protection locked="0"/>
    </xf>
    <xf numFmtId="10" fontId="13" fillId="0" borderId="7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10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10" fontId="13" fillId="4" borderId="7" xfId="0" applyNumberFormat="1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17" fillId="2" borderId="8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center" vertical="center" wrapText="1"/>
    </xf>
    <xf numFmtId="14" fontId="6" fillId="3" borderId="1" xfId="0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3" xfId="1" xr:uid="{00000000-0005-0000-0000-000001000000}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004A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n-US"/>
              <a:t>RESULTADOS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885797950219968E-2"/>
          <c:y val="0.18481907751610782"/>
          <c:w val="0.90043923865300413"/>
          <c:h val="0.55115689187839023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Test!$B$44</c:f>
              <c:strCache>
                <c:ptCount val="1"/>
                <c:pt idx="0">
                  <c:v>Concepto</c:v>
                </c:pt>
              </c:strCache>
            </c:strRef>
          </c:tx>
          <c:invertIfNegative val="1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/>
                </a:pPr>
                <a:endParaRPr lang="es-B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Test!$A$45:$A$51</c:f>
              <c:strCache>
                <c:ptCount val="7"/>
                <c:pt idx="0">
                  <c:v>Asunción de riesgos</c:v>
                </c:pt>
                <c:pt idx="1">
                  <c:v>Capacidad de negociación</c:v>
                </c:pt>
                <c:pt idx="2">
                  <c:v>Confianza en sí mismo</c:v>
                </c:pt>
                <c:pt idx="3">
                  <c:v>Flexibilidad y adaptarse a cambios</c:v>
                </c:pt>
                <c:pt idx="4">
                  <c:v>Innovación y creatividad</c:v>
                </c:pt>
                <c:pt idx="5">
                  <c:v>Liderazgo de Equipos</c:v>
                </c:pt>
                <c:pt idx="6">
                  <c:v>Tenacidad para el Trabajo</c:v>
                </c:pt>
              </c:strCache>
            </c:strRef>
          </c:cat>
          <c:val>
            <c:numRef>
              <c:f>Test!$B$45:$B$51</c:f>
              <c:numCache>
                <c:formatCode>0.00%</c:formatCode>
                <c:ptCount val="7"/>
                <c:pt idx="0">
                  <c:v>1</c:v>
                </c:pt>
                <c:pt idx="1">
                  <c:v>0.83333333333333337</c:v>
                </c:pt>
                <c:pt idx="2">
                  <c:v>0.75</c:v>
                </c:pt>
                <c:pt idx="3">
                  <c:v>0.75</c:v>
                </c:pt>
                <c:pt idx="4">
                  <c:v>0.7</c:v>
                </c:pt>
                <c:pt idx="5">
                  <c:v>0.5</c:v>
                </c:pt>
                <c:pt idx="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34-498F-9A0E-AADDA1879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7188863"/>
        <c:axId val="1"/>
      </c:barChart>
      <c:catAx>
        <c:axId val="19571888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B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s-ES" sz="2000"/>
            </a:pPr>
            <a:endParaRPr lang="es-BO"/>
          </a:p>
        </c:txPr>
        <c:crossAx val="1957188863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95251</xdr:rowOff>
    </xdr:from>
    <xdr:to>
      <xdr:col>4</xdr:col>
      <xdr:colOff>1301750</xdr:colOff>
      <xdr:row>51</xdr:row>
      <xdr:rowOff>95250</xdr:rowOff>
    </xdr:to>
    <xdr:graphicFrame macro="">
      <xdr:nvGraphicFramePr>
        <xdr:cNvPr id="1028" name="7 Gráfico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95249</xdr:colOff>
      <xdr:row>0</xdr:row>
      <xdr:rowOff>79375</xdr:rowOff>
    </xdr:from>
    <xdr:to>
      <xdr:col>1</xdr:col>
      <xdr:colOff>179996</xdr:colOff>
      <xdr:row>2</xdr:row>
      <xdr:rowOff>492125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49" y="79375"/>
          <a:ext cx="3069247" cy="936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D11"/>
  <sheetViews>
    <sheetView workbookViewId="0">
      <selection activeCell="C5" sqref="C5"/>
    </sheetView>
  </sheetViews>
  <sheetFormatPr baseColWidth="10" defaultRowHeight="15" x14ac:dyDescent="0.25"/>
  <cols>
    <col min="1" max="1" width="46.28515625" customWidth="1"/>
    <col min="2" max="2" width="30.140625" customWidth="1"/>
    <col min="3" max="3" width="35.85546875" customWidth="1"/>
    <col min="4" max="4" width="29.42578125" customWidth="1"/>
  </cols>
  <sheetData>
    <row r="2" spans="1:4" x14ac:dyDescent="0.25">
      <c r="A2" s="1" t="s">
        <v>40</v>
      </c>
      <c r="B2" s="1" t="s">
        <v>41</v>
      </c>
      <c r="C2" s="1" t="s">
        <v>42</v>
      </c>
      <c r="D2" s="1" t="s">
        <v>43</v>
      </c>
    </row>
    <row r="3" spans="1:4" ht="105" x14ac:dyDescent="0.25">
      <c r="A3" s="1" t="s">
        <v>44</v>
      </c>
      <c r="B3" s="2" t="s">
        <v>70</v>
      </c>
      <c r="C3" s="2" t="s">
        <v>54</v>
      </c>
      <c r="D3" s="2" t="s">
        <v>56</v>
      </c>
    </row>
    <row r="4" spans="1:4" ht="105" x14ac:dyDescent="0.25">
      <c r="A4" s="1" t="s">
        <v>46</v>
      </c>
      <c r="B4" s="2" t="s">
        <v>55</v>
      </c>
      <c r="C4" s="2" t="s">
        <v>71</v>
      </c>
      <c r="D4" s="2" t="s">
        <v>57</v>
      </c>
    </row>
    <row r="5" spans="1:4" ht="135" x14ac:dyDescent="0.25">
      <c r="A5" s="1" t="s">
        <v>47</v>
      </c>
      <c r="B5" s="2" t="s">
        <v>58</v>
      </c>
      <c r="C5" s="2" t="s">
        <v>88</v>
      </c>
      <c r="D5" s="2" t="s">
        <v>74</v>
      </c>
    </row>
    <row r="6" spans="1:4" ht="120" x14ac:dyDescent="0.25">
      <c r="A6" s="3" t="s">
        <v>48</v>
      </c>
      <c r="B6" s="2" t="s">
        <v>45</v>
      </c>
      <c r="C6" s="2" t="s">
        <v>59</v>
      </c>
      <c r="D6" s="2" t="s">
        <v>60</v>
      </c>
    </row>
    <row r="7" spans="1:4" ht="105" x14ac:dyDescent="0.25">
      <c r="A7" s="1" t="s">
        <v>49</v>
      </c>
      <c r="B7" s="2" t="s">
        <v>70</v>
      </c>
      <c r="C7" s="2" t="s">
        <v>72</v>
      </c>
      <c r="D7" s="2" t="s">
        <v>73</v>
      </c>
    </row>
    <row r="8" spans="1:4" ht="105" x14ac:dyDescent="0.25">
      <c r="A8" s="1" t="s">
        <v>50</v>
      </c>
      <c r="B8" s="2" t="s">
        <v>61</v>
      </c>
      <c r="C8" s="2" t="s">
        <v>62</v>
      </c>
      <c r="D8" s="2" t="s">
        <v>63</v>
      </c>
    </row>
    <row r="9" spans="1:4" ht="120" x14ac:dyDescent="0.25">
      <c r="A9" s="1" t="s">
        <v>51</v>
      </c>
      <c r="B9" s="2" t="s">
        <v>67</v>
      </c>
      <c r="C9" s="2" t="s">
        <v>66</v>
      </c>
      <c r="D9" s="2" t="s">
        <v>64</v>
      </c>
    </row>
    <row r="10" spans="1:4" x14ac:dyDescent="0.25">
      <c r="A10" s="1"/>
      <c r="B10" s="2"/>
      <c r="C10" s="2"/>
      <c r="D10" s="2"/>
    </row>
    <row r="11" spans="1:4" ht="105" x14ac:dyDescent="0.25">
      <c r="A11" s="1" t="s">
        <v>52</v>
      </c>
      <c r="B11" s="2" t="s">
        <v>68</v>
      </c>
      <c r="C11" s="2" t="s">
        <v>65</v>
      </c>
      <c r="D11" s="2" t="s">
        <v>69</v>
      </c>
    </row>
  </sheetData>
  <sheetProtection algorithmName="SHA-512" hashValue="TwcypA8WAl0WBFYYBaMxbFOizQcQ1GXnqR5op5xAcEp1gH1099WlrS4WVRiY3yYhYCN3bnv66Jvc75q0CXopgQ==" saltValue="y7rQPfBMv6j+hnOoyKz7Jg==" spinCount="100000" sheet="1" selectLockedCells="1" selectUnlockedCells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H64"/>
  <sheetViews>
    <sheetView showGridLines="0" tabSelected="1" zoomScale="60" zoomScaleNormal="60" workbookViewId="0">
      <selection activeCell="B1" sqref="A1:F64"/>
    </sheetView>
  </sheetViews>
  <sheetFormatPr baseColWidth="10" defaultRowHeight="14.25" x14ac:dyDescent="0.2"/>
  <cols>
    <col min="1" max="1" width="44.85546875" style="6" customWidth="1"/>
    <col min="2" max="2" width="105.28515625" style="6" customWidth="1"/>
    <col min="3" max="3" width="12.28515625" style="6" customWidth="1"/>
    <col min="4" max="4" width="16.7109375" style="6" customWidth="1"/>
    <col min="5" max="5" width="20" style="6" customWidth="1"/>
    <col min="6" max="6" width="49.5703125" style="6" hidden="1" customWidth="1"/>
    <col min="7" max="7" width="6.85546875" style="6" hidden="1" customWidth="1"/>
    <col min="8" max="8" width="5.42578125" style="6" hidden="1" customWidth="1"/>
    <col min="9" max="9" width="0" style="6" hidden="1" customWidth="1"/>
    <col min="10" max="16384" width="11.42578125" style="6"/>
  </cols>
  <sheetData>
    <row r="1" spans="1:6" x14ac:dyDescent="0.2">
      <c r="A1" s="4"/>
      <c r="B1" s="4"/>
      <c r="C1" s="4"/>
      <c r="D1" s="4"/>
      <c r="E1" s="4"/>
      <c r="F1" s="4"/>
    </row>
    <row r="2" spans="1:6" ht="27.75" x14ac:dyDescent="0.4">
      <c r="A2" s="33" t="s">
        <v>75</v>
      </c>
      <c r="B2" s="33"/>
      <c r="C2" s="33"/>
      <c r="D2" s="33"/>
      <c r="E2" s="33"/>
      <c r="F2" s="33"/>
    </row>
    <row r="3" spans="1:6" ht="81" customHeight="1" x14ac:dyDescent="0.2">
      <c r="A3" s="45" t="s">
        <v>82</v>
      </c>
      <c r="B3" s="45"/>
      <c r="C3" s="45"/>
      <c r="D3" s="45"/>
      <c r="E3" s="45"/>
      <c r="F3" s="4"/>
    </row>
    <row r="4" spans="1:6" ht="18" x14ac:dyDescent="0.2">
      <c r="A4" s="5" t="s">
        <v>0</v>
      </c>
      <c r="B4" s="36" t="s">
        <v>90</v>
      </c>
      <c r="C4" s="36"/>
      <c r="D4" s="4"/>
      <c r="E4" s="4"/>
      <c r="F4" s="4"/>
    </row>
    <row r="5" spans="1:6" ht="18" x14ac:dyDescent="0.2">
      <c r="A5" s="5" t="s">
        <v>1</v>
      </c>
      <c r="B5" s="36" t="s">
        <v>95</v>
      </c>
      <c r="C5" s="36"/>
      <c r="D5" s="4"/>
      <c r="E5" s="4"/>
      <c r="F5" s="4"/>
    </row>
    <row r="6" spans="1:6" ht="18" x14ac:dyDescent="0.2">
      <c r="A6" s="5" t="s">
        <v>2</v>
      </c>
      <c r="B6" s="36" t="s">
        <v>91</v>
      </c>
      <c r="C6" s="36"/>
      <c r="D6" s="4"/>
      <c r="E6" s="4"/>
      <c r="F6" s="4"/>
    </row>
    <row r="7" spans="1:6" ht="18" x14ac:dyDescent="0.2">
      <c r="A7" s="5" t="s">
        <v>3</v>
      </c>
      <c r="B7" s="49">
        <v>44697</v>
      </c>
      <c r="C7" s="36"/>
      <c r="D7" s="4"/>
      <c r="E7" s="4"/>
      <c r="F7" s="4"/>
    </row>
    <row r="8" spans="1:6" ht="18" x14ac:dyDescent="0.2">
      <c r="A8" s="5" t="s">
        <v>4</v>
      </c>
      <c r="B8" s="36" t="s">
        <v>92</v>
      </c>
      <c r="C8" s="36"/>
      <c r="D8" s="4"/>
      <c r="E8" s="4"/>
      <c r="F8" s="4"/>
    </row>
    <row r="9" spans="1:6" ht="18" x14ac:dyDescent="0.2">
      <c r="A9" s="5" t="s">
        <v>5</v>
      </c>
      <c r="B9" s="36" t="s">
        <v>93</v>
      </c>
      <c r="C9" s="36"/>
      <c r="D9" s="4"/>
      <c r="E9" s="4"/>
      <c r="F9" s="4"/>
    </row>
    <row r="10" spans="1:6" ht="18" x14ac:dyDescent="0.2">
      <c r="A10" s="5" t="s">
        <v>84</v>
      </c>
      <c r="B10" s="36" t="s">
        <v>94</v>
      </c>
      <c r="C10" s="36"/>
      <c r="D10" s="4"/>
      <c r="E10" s="4"/>
      <c r="F10" s="4"/>
    </row>
    <row r="11" spans="1:6" ht="20.25" x14ac:dyDescent="0.3">
      <c r="A11" s="30" t="s">
        <v>85</v>
      </c>
      <c r="B11" s="30"/>
      <c r="C11" s="30"/>
      <c r="D11" s="30"/>
      <c r="E11" s="30"/>
      <c r="F11" s="4"/>
    </row>
    <row r="12" spans="1:6" x14ac:dyDescent="0.2">
      <c r="A12" s="46" t="s">
        <v>81</v>
      </c>
      <c r="B12" s="46"/>
      <c r="C12" s="46"/>
      <c r="D12" s="46"/>
      <c r="E12" s="46"/>
      <c r="F12" s="4"/>
    </row>
    <row r="13" spans="1:6" ht="18.75" customHeight="1" x14ac:dyDescent="0.2">
      <c r="A13" s="47"/>
      <c r="B13" s="47"/>
      <c r="C13" s="47"/>
      <c r="D13" s="47"/>
      <c r="E13" s="47"/>
      <c r="F13" s="4"/>
    </row>
    <row r="14" spans="1:6" ht="15.75" x14ac:dyDescent="0.25">
      <c r="A14" s="34" t="s">
        <v>6</v>
      </c>
      <c r="B14" s="35"/>
      <c r="C14" s="7" t="s">
        <v>7</v>
      </c>
      <c r="D14" s="7" t="s">
        <v>8</v>
      </c>
      <c r="E14" s="7" t="s">
        <v>9</v>
      </c>
    </row>
    <row r="15" spans="1:6" ht="18" x14ac:dyDescent="0.25">
      <c r="A15" s="28" t="s">
        <v>10</v>
      </c>
      <c r="B15" s="29"/>
      <c r="C15" s="20"/>
      <c r="D15" s="20" t="s">
        <v>96</v>
      </c>
      <c r="E15" s="20"/>
      <c r="F15" s="6">
        <f>IF(C15="x",1,IF(D15="x",2,IF(E15="x",0,-1)))</f>
        <v>2</v>
      </c>
    </row>
    <row r="16" spans="1:6" ht="18" x14ac:dyDescent="0.25">
      <c r="A16" s="31" t="s">
        <v>76</v>
      </c>
      <c r="B16" s="32"/>
      <c r="C16" s="21" t="s">
        <v>96</v>
      </c>
      <c r="D16" s="21"/>
      <c r="E16" s="21"/>
      <c r="F16" s="6">
        <f>IF(C16="x",1,IF(D16="x",2,IF(E16="x",0,-1)))</f>
        <v>1</v>
      </c>
    </row>
    <row r="17" spans="1:6" ht="18" x14ac:dyDescent="0.25">
      <c r="A17" s="28" t="s">
        <v>86</v>
      </c>
      <c r="B17" s="29"/>
      <c r="C17" s="20"/>
      <c r="D17" s="20"/>
      <c r="E17" s="20" t="s">
        <v>96</v>
      </c>
      <c r="F17" s="6">
        <f>IF(C17="x",1,IF(D17="x",0,IF(E17="x",2,-1)))</f>
        <v>2</v>
      </c>
    </row>
    <row r="18" spans="1:6" ht="18" x14ac:dyDescent="0.25">
      <c r="A18" s="31" t="s">
        <v>11</v>
      </c>
      <c r="B18" s="32"/>
      <c r="C18" s="21"/>
      <c r="D18" s="21" t="s">
        <v>96</v>
      </c>
      <c r="E18" s="21"/>
      <c r="F18" s="6">
        <f>IF(C18="x",1,IF(D18="x",0,IF(E18="x",2,-1)))</f>
        <v>0</v>
      </c>
    </row>
    <row r="19" spans="1:6" ht="18" x14ac:dyDescent="0.25">
      <c r="A19" s="28" t="s">
        <v>12</v>
      </c>
      <c r="B19" s="29"/>
      <c r="C19" s="20"/>
      <c r="D19" s="20"/>
      <c r="E19" s="20" t="s">
        <v>96</v>
      </c>
      <c r="F19" s="6">
        <f>IF(C19="x",1,IF(D19="x",0,IF(E19="x",2,-1)))</f>
        <v>2</v>
      </c>
    </row>
    <row r="20" spans="1:6" ht="18" x14ac:dyDescent="0.25">
      <c r="A20" s="31" t="s">
        <v>13</v>
      </c>
      <c r="B20" s="32"/>
      <c r="C20" s="21" t="s">
        <v>96</v>
      </c>
      <c r="D20" s="21"/>
      <c r="E20" s="21"/>
      <c r="F20" s="6">
        <f>IF(C20="x",1,IF(D20="x",0,IF(E20="x",2,-1)))</f>
        <v>1</v>
      </c>
    </row>
    <row r="21" spans="1:6" ht="18" x14ac:dyDescent="0.25">
      <c r="A21" s="28" t="s">
        <v>14</v>
      </c>
      <c r="B21" s="29"/>
      <c r="C21" s="20" t="s">
        <v>96</v>
      </c>
      <c r="D21" s="20"/>
      <c r="E21" s="20"/>
      <c r="F21" s="6">
        <f>IF(C21="x",1,IF(D21="x",2,IF(E21="x",0,-1)))</f>
        <v>1</v>
      </c>
    </row>
    <row r="22" spans="1:6" ht="18" x14ac:dyDescent="0.25">
      <c r="A22" s="31" t="s">
        <v>15</v>
      </c>
      <c r="B22" s="32"/>
      <c r="C22" s="21"/>
      <c r="D22" s="21" t="s">
        <v>96</v>
      </c>
      <c r="E22" s="21"/>
      <c r="F22" s="6">
        <f>IF(C22="x",1,IF(D22="x",2,IF(E22="x",0,-1)))</f>
        <v>2</v>
      </c>
    </row>
    <row r="23" spans="1:6" ht="18" x14ac:dyDescent="0.25">
      <c r="A23" s="28" t="s">
        <v>77</v>
      </c>
      <c r="B23" s="29"/>
      <c r="C23" s="20" t="s">
        <v>96</v>
      </c>
      <c r="D23" s="20"/>
      <c r="E23" s="20"/>
      <c r="F23" s="6">
        <f>IF(C23="x",1,IF(D23="x",0,IF(E23="x",2,-1)))</f>
        <v>1</v>
      </c>
    </row>
    <row r="24" spans="1:6" ht="18" x14ac:dyDescent="0.25">
      <c r="A24" s="31" t="s">
        <v>16</v>
      </c>
      <c r="B24" s="32"/>
      <c r="C24" s="21" t="s">
        <v>96</v>
      </c>
      <c r="D24" s="21"/>
      <c r="E24" s="21"/>
      <c r="F24" s="6">
        <f>IF(C24="x",1,IF(D24="x",2,IF(E24="x",0,-1)))</f>
        <v>1</v>
      </c>
    </row>
    <row r="25" spans="1:6" ht="18" x14ac:dyDescent="0.25">
      <c r="A25" s="28" t="s">
        <v>17</v>
      </c>
      <c r="B25" s="29"/>
      <c r="C25" s="20"/>
      <c r="D25" s="20"/>
      <c r="E25" s="20" t="s">
        <v>96</v>
      </c>
      <c r="F25" s="6">
        <f>IF(C25="x",1,IF(D25="x",0,IF(E25="x",2,-1)))</f>
        <v>2</v>
      </c>
    </row>
    <row r="26" spans="1:6" ht="18" x14ac:dyDescent="0.25">
      <c r="A26" s="31" t="s">
        <v>18</v>
      </c>
      <c r="B26" s="32"/>
      <c r="C26" s="21"/>
      <c r="D26" s="21"/>
      <c r="E26" s="21" t="s">
        <v>96</v>
      </c>
      <c r="F26" s="6">
        <f>IF(C26="x",1,IF(D26="x",0,IF(E26="x",2,-1)))</f>
        <v>2</v>
      </c>
    </row>
    <row r="27" spans="1:6" ht="18" x14ac:dyDescent="0.25">
      <c r="A27" s="28" t="s">
        <v>19</v>
      </c>
      <c r="B27" s="29"/>
      <c r="C27" s="20"/>
      <c r="D27" s="20" t="s">
        <v>96</v>
      </c>
      <c r="E27" s="20"/>
      <c r="F27" s="6">
        <f>IF(C27="x",1,IF(D27="x",2,IF(E27="x",0,-1)))</f>
        <v>2</v>
      </c>
    </row>
    <row r="28" spans="1:6" ht="18" x14ac:dyDescent="0.25">
      <c r="A28" s="31" t="s">
        <v>78</v>
      </c>
      <c r="B28" s="32"/>
      <c r="C28" s="21" t="s">
        <v>96</v>
      </c>
      <c r="D28" s="21"/>
      <c r="E28" s="21"/>
      <c r="F28" s="6">
        <f>IF(C28="x",1,IF(D28="x",0,IF(E28="x",2,-1)))</f>
        <v>1</v>
      </c>
    </row>
    <row r="29" spans="1:6" ht="18" x14ac:dyDescent="0.25">
      <c r="A29" s="28" t="s">
        <v>20</v>
      </c>
      <c r="B29" s="29"/>
      <c r="C29" s="20"/>
      <c r="D29" s="20" t="s">
        <v>96</v>
      </c>
      <c r="E29" s="20"/>
      <c r="F29" s="6">
        <f>IF(C29="x",1,IF(D29="x",0,IF(E29="x",2,-1)))</f>
        <v>0</v>
      </c>
    </row>
    <row r="30" spans="1:6" ht="18" x14ac:dyDescent="0.25">
      <c r="A30" s="31" t="s">
        <v>21</v>
      </c>
      <c r="B30" s="32"/>
      <c r="C30" s="21"/>
      <c r="D30" s="21" t="s">
        <v>96</v>
      </c>
      <c r="E30" s="21"/>
      <c r="F30" s="6">
        <f>IF(C30="x",1,IF(D30="x",2,IF(E30="x",0,-1)))</f>
        <v>2</v>
      </c>
    </row>
    <row r="31" spans="1:6" ht="18" x14ac:dyDescent="0.25">
      <c r="A31" s="28" t="s">
        <v>22</v>
      </c>
      <c r="B31" s="29"/>
      <c r="C31" s="20"/>
      <c r="D31" s="20"/>
      <c r="E31" s="20" t="s">
        <v>96</v>
      </c>
      <c r="F31" s="6">
        <f>IF(C31="x",1,IF(D31="x",0,IF(E31="x",2,-1)))</f>
        <v>2</v>
      </c>
    </row>
    <row r="32" spans="1:6" ht="18" x14ac:dyDescent="0.25">
      <c r="A32" s="31" t="s">
        <v>23</v>
      </c>
      <c r="B32" s="32"/>
      <c r="C32" s="21" t="s">
        <v>96</v>
      </c>
      <c r="D32" s="21"/>
      <c r="E32" s="21"/>
      <c r="F32" s="6">
        <f>IF(C32="x",1,IF(D32="x",2,IF(E32="x",0,-1)))</f>
        <v>1</v>
      </c>
    </row>
    <row r="33" spans="1:7" ht="18" x14ac:dyDescent="0.25">
      <c r="A33" s="28" t="s">
        <v>79</v>
      </c>
      <c r="B33" s="29"/>
      <c r="C33" s="20"/>
      <c r="D33" s="20"/>
      <c r="E33" s="20" t="s">
        <v>96</v>
      </c>
      <c r="F33" s="6">
        <f>IF(C33="x",1,IF(D33="x",0,IF(E33="x",2,-1)))</f>
        <v>2</v>
      </c>
    </row>
    <row r="34" spans="1:7" ht="18" x14ac:dyDescent="0.25">
      <c r="A34" s="31" t="s">
        <v>24</v>
      </c>
      <c r="B34" s="32"/>
      <c r="C34" s="21"/>
      <c r="D34" s="21"/>
      <c r="E34" s="21" t="s">
        <v>96</v>
      </c>
      <c r="F34" s="6">
        <f>IF(C34="x",1,IF(D34="x",0,IF(E34="x",2,-1)))</f>
        <v>2</v>
      </c>
    </row>
    <row r="35" spans="1:7" ht="18" x14ac:dyDescent="0.25">
      <c r="A35" s="28" t="s">
        <v>25</v>
      </c>
      <c r="B35" s="29"/>
      <c r="C35" s="20"/>
      <c r="D35" s="20"/>
      <c r="E35" s="20" t="s">
        <v>96</v>
      </c>
      <c r="F35" s="6">
        <f>IF(C35="x",1,IF(D35="x",0,IF(E35="x",2,-1)))</f>
        <v>2</v>
      </c>
    </row>
    <row r="36" spans="1:7" ht="18" x14ac:dyDescent="0.25">
      <c r="A36" s="31" t="s">
        <v>26</v>
      </c>
      <c r="B36" s="32"/>
      <c r="C36" s="21"/>
      <c r="D36" s="21" t="s">
        <v>96</v>
      </c>
      <c r="E36" s="21"/>
      <c r="F36" s="6">
        <f>IF(C36="x",1,IF(D36="x",2,IF(E36="x",0,-1)))</f>
        <v>2</v>
      </c>
    </row>
    <row r="37" spans="1:7" ht="18" x14ac:dyDescent="0.25">
      <c r="A37" s="28" t="s">
        <v>27</v>
      </c>
      <c r="B37" s="29"/>
      <c r="C37" s="20" t="s">
        <v>96</v>
      </c>
      <c r="D37" s="20"/>
      <c r="E37" s="20"/>
      <c r="F37" s="6">
        <f>IF(C37="x",1,IF(D37="x",0,IF(E37="x",2,-1)))</f>
        <v>1</v>
      </c>
    </row>
    <row r="38" spans="1:7" ht="18" x14ac:dyDescent="0.25">
      <c r="A38" s="31" t="s">
        <v>28</v>
      </c>
      <c r="B38" s="32"/>
      <c r="C38" s="21" t="s">
        <v>96</v>
      </c>
      <c r="D38" s="21"/>
      <c r="E38" s="21"/>
      <c r="F38" s="6">
        <f>IF(C38="x",1,IF(D38="x",2,IF(E38="x",0,-1)))</f>
        <v>1</v>
      </c>
    </row>
    <row r="39" spans="1:7" ht="18" x14ac:dyDescent="0.25">
      <c r="A39" s="28" t="s">
        <v>80</v>
      </c>
      <c r="B39" s="29"/>
      <c r="C39" s="20"/>
      <c r="D39" s="20"/>
      <c r="E39" s="20" t="s">
        <v>96</v>
      </c>
      <c r="F39" s="6">
        <f>IF(C39="x",1,IF(D39="x",2,IF(E39="x",0,-1)))</f>
        <v>0</v>
      </c>
    </row>
    <row r="40" spans="1:7" ht="18" x14ac:dyDescent="0.25">
      <c r="A40" s="31" t="s">
        <v>29</v>
      </c>
      <c r="B40" s="32"/>
      <c r="C40" s="21"/>
      <c r="D40" s="21" t="s">
        <v>96</v>
      </c>
      <c r="E40" s="21"/>
      <c r="F40" s="6">
        <f>IF(C40="x",1,IF(D40="x",2,IF(E40="x",0,-1)))</f>
        <v>2</v>
      </c>
    </row>
    <row r="41" spans="1:7" ht="18" x14ac:dyDescent="0.25">
      <c r="A41" s="28" t="s">
        <v>30</v>
      </c>
      <c r="B41" s="29"/>
      <c r="C41" s="20"/>
      <c r="D41" s="20"/>
      <c r="E41" s="20" t="s">
        <v>96</v>
      </c>
      <c r="F41" s="6">
        <f>IF(C41="x",1,IF(D41="x",0,IF(E41="x",2,-1)))</f>
        <v>2</v>
      </c>
    </row>
    <row r="42" spans="1:7" ht="18" x14ac:dyDescent="0.25">
      <c r="A42" s="31" t="s">
        <v>31</v>
      </c>
      <c r="B42" s="32"/>
      <c r="C42" s="21" t="s">
        <v>96</v>
      </c>
      <c r="D42" s="21"/>
      <c r="E42" s="21"/>
      <c r="F42" s="6">
        <f>IF(C42="x",1,IF(D42="x",2,IF(E42="x",0,-1)))</f>
        <v>1</v>
      </c>
    </row>
    <row r="44" spans="1:7" ht="15" x14ac:dyDescent="0.25">
      <c r="A44" s="8" t="s">
        <v>87</v>
      </c>
      <c r="B44" s="9" t="s">
        <v>39</v>
      </c>
      <c r="C44" s="10"/>
      <c r="D44" s="10"/>
      <c r="F44" s="11"/>
    </row>
    <row r="45" spans="1:7" ht="30" customHeight="1" x14ac:dyDescent="0.25">
      <c r="A45" s="8" t="s">
        <v>34</v>
      </c>
      <c r="B45" s="12">
        <f>IF(F45&gt;0,(F45/8),0)</f>
        <v>1</v>
      </c>
      <c r="C45" s="13"/>
      <c r="D45" s="13"/>
      <c r="F45" s="11">
        <f>F17+F25+F35+F40</f>
        <v>8</v>
      </c>
      <c r="G45" s="14"/>
    </row>
    <row r="46" spans="1:7" ht="30" customHeight="1" x14ac:dyDescent="0.25">
      <c r="A46" s="8" t="s">
        <v>35</v>
      </c>
      <c r="B46" s="12">
        <f>IF(F46&gt;0,F46/6,0)</f>
        <v>0.83333333333333337</v>
      </c>
      <c r="C46" s="13"/>
      <c r="D46" s="13"/>
      <c r="F46" s="11">
        <f>F19+F31+F42</f>
        <v>5</v>
      </c>
      <c r="G46" s="14"/>
    </row>
    <row r="47" spans="1:7" ht="30" customHeight="1" x14ac:dyDescent="0.25">
      <c r="A47" s="8" t="s">
        <v>36</v>
      </c>
      <c r="B47" s="12">
        <f>IF(F47&gt;0,F47/8,0)</f>
        <v>0.75</v>
      </c>
      <c r="C47" s="13"/>
      <c r="D47" s="13"/>
      <c r="F47" s="11">
        <f>F20+F27+F28+F36</f>
        <v>6</v>
      </c>
      <c r="G47" s="14"/>
    </row>
    <row r="48" spans="1:7" ht="76.5" customHeight="1" x14ac:dyDescent="0.25">
      <c r="A48" s="8" t="s">
        <v>32</v>
      </c>
      <c r="B48" s="12">
        <f>IF(F48&gt;0,F48/8,0)</f>
        <v>0.75</v>
      </c>
      <c r="C48" s="13"/>
      <c r="D48" s="13"/>
      <c r="F48" s="15">
        <f>F15+F18+F22+F33</f>
        <v>6</v>
      </c>
      <c r="G48" s="14"/>
    </row>
    <row r="49" spans="1:8" ht="30" customHeight="1" x14ac:dyDescent="0.25">
      <c r="A49" s="8" t="s">
        <v>37</v>
      </c>
      <c r="B49" s="12">
        <f>IF(F49&gt;0,F49/10,0)</f>
        <v>0.7</v>
      </c>
      <c r="C49" s="13"/>
      <c r="D49" s="13"/>
      <c r="F49" s="11">
        <f>F24+F30+F32+F37+F41</f>
        <v>7</v>
      </c>
      <c r="G49" s="14"/>
    </row>
    <row r="50" spans="1:8" ht="30" customHeight="1" x14ac:dyDescent="0.25">
      <c r="A50" s="8" t="s">
        <v>38</v>
      </c>
      <c r="B50" s="12">
        <f>IF(F50&gt;0,F50/6,0)</f>
        <v>0.5</v>
      </c>
      <c r="C50" s="13"/>
      <c r="D50" s="13"/>
      <c r="F50" s="11">
        <f>F26+F29+F38</f>
        <v>3</v>
      </c>
      <c r="G50" s="14"/>
    </row>
    <row r="51" spans="1:8" ht="213.75" customHeight="1" x14ac:dyDescent="0.25">
      <c r="A51" s="8" t="s">
        <v>33</v>
      </c>
      <c r="B51" s="16">
        <f>IF(F51&gt;0,F51/10,0)</f>
        <v>0.5</v>
      </c>
      <c r="C51" s="13"/>
      <c r="D51" s="13"/>
      <c r="F51" s="11">
        <f>F16+F21+F23+F34+F39</f>
        <v>5</v>
      </c>
      <c r="G51" s="14"/>
    </row>
    <row r="52" spans="1:8" ht="15" customHeight="1" x14ac:dyDescent="0.25">
      <c r="A52" s="17"/>
      <c r="B52" s="23"/>
      <c r="C52" s="13"/>
      <c r="D52" s="13"/>
      <c r="G52" s="14"/>
    </row>
    <row r="53" spans="1:8" ht="55.5" customHeight="1" x14ac:dyDescent="0.2">
      <c r="A53" s="5" t="s">
        <v>53</v>
      </c>
      <c r="B53" s="48">
        <f>IF(F53&gt;0,F53/56,0)</f>
        <v>0.7142857142857143</v>
      </c>
      <c r="C53" s="48"/>
      <c r="D53" s="48"/>
      <c r="E53" s="48"/>
      <c r="F53" s="6">
        <f>SUM(F45:F51)</f>
        <v>40</v>
      </c>
    </row>
    <row r="54" spans="1:8" ht="15" customHeight="1" x14ac:dyDescent="0.25">
      <c r="A54" s="17"/>
      <c r="C54" s="13"/>
      <c r="D54" s="13"/>
      <c r="G54" s="14"/>
    </row>
    <row r="55" spans="1:8" ht="31.5" customHeight="1" x14ac:dyDescent="0.2"/>
    <row r="56" spans="1:8" ht="30" customHeight="1" x14ac:dyDescent="0.25">
      <c r="A56" s="5" t="s">
        <v>83</v>
      </c>
      <c r="B56" s="25" t="s">
        <v>89</v>
      </c>
      <c r="C56" s="26"/>
      <c r="D56" s="26"/>
      <c r="E56" s="27"/>
      <c r="G56" s="18"/>
      <c r="H56" s="18"/>
    </row>
    <row r="57" spans="1:8" ht="57" customHeight="1" x14ac:dyDescent="0.2">
      <c r="A57" s="22" t="s">
        <v>34</v>
      </c>
      <c r="B57" s="37" t="str">
        <f>CONCATENATE(F57,G57,H57)</f>
        <v>Este aspecto es muy favorable en la consecución de sus objetivos empresariales, no obstante se recomienda cierta prudencia para que esta competencia no reste importancia a las demás</v>
      </c>
      <c r="C57" s="38"/>
      <c r="D57" s="38"/>
      <c r="E57" s="39"/>
      <c r="F57" s="19" t="str">
        <f>IF(B45&gt;0.66, CONCEPTOS!B3,"")</f>
        <v>Este aspecto es muy favorable en la consecución de sus objetivos empresariales, no obstante se recomienda cierta prudencia para que esta competencia no reste importancia a las demás</v>
      </c>
      <c r="G57" s="19" t="str">
        <f>IF(AND(B45&lt;=0.66,B45&gt;=0.33), CONCEPTOS!C3,"")</f>
        <v/>
      </c>
      <c r="H57" s="19" t="str">
        <f>IF(B45&lt;0.33, CONCEPTOS!D3,"")</f>
        <v/>
      </c>
    </row>
    <row r="58" spans="1:8" ht="57" customHeight="1" x14ac:dyDescent="0.2">
      <c r="A58" s="24" t="s">
        <v>35</v>
      </c>
      <c r="B58" s="42" t="str">
        <f t="shared" ref="B58:B63" si="0">CONCATENATE(F58,G58,H58)</f>
        <v>Este aspecto es muy favorable en la consecución de sus objetivos empresariales, no obstante se recomienda cierta prudencia para que esta actitud no reste importancia a las demás</v>
      </c>
      <c r="C58" s="43"/>
      <c r="D58" s="43"/>
      <c r="E58" s="44"/>
      <c r="F58" s="19" t="str">
        <f>IF(B46&gt;0.66, CONCEPTOS!B4,"")</f>
        <v>Este aspecto es muy favorable en la consecución de sus objetivos empresariales, no obstante se recomienda cierta prudencia para que esta actitud no reste importancia a las demás</v>
      </c>
      <c r="G58" s="19" t="str">
        <f>IF(AND(B46&lt;=0.66,B46&gt;=0.33), CONCEPTOS!C4,"")</f>
        <v/>
      </c>
      <c r="H58" s="19" t="str">
        <f>IF(B46&lt;0.33, CONCEPTOS!D4,"")</f>
        <v/>
      </c>
    </row>
    <row r="59" spans="1:8" ht="57" customHeight="1" x14ac:dyDescent="0.2">
      <c r="A59" s="22" t="s">
        <v>36</v>
      </c>
      <c r="B59" s="37" t="str">
        <f t="shared" si="0"/>
        <v>La elevada confianza en sí mismo y en sus capacidades es un aspecto extremadamente favorable para la consecución de sus objetivos empresariales, no obstante se recomienda cierta prudencia para que esta actitud no reste importancia a las demás</v>
      </c>
      <c r="C59" s="38"/>
      <c r="D59" s="38"/>
      <c r="E59" s="39"/>
      <c r="F59" s="19" t="str">
        <f>IF(B47&gt;0.66, CONCEPTOS!B5,"")</f>
        <v>La elevada confianza en sí mismo y en sus capacidades es un aspecto extremadamente favorable para la consecución de sus objetivos empresariales, no obstante se recomienda cierta prudencia para que esta actitud no reste importancia a las demás</v>
      </c>
      <c r="G59" s="19" t="str">
        <f>IF(AND(B47&lt;=0.66,B47&gt;=0.33), CONCEPTOS!C5,"")</f>
        <v/>
      </c>
      <c r="H59" s="19" t="str">
        <f>IF(B47&lt;0.33, CONCEPTOS!D5,"")</f>
        <v/>
      </c>
    </row>
    <row r="60" spans="1:8" ht="57" customHeight="1" x14ac:dyDescent="0.2">
      <c r="A60" s="24" t="s">
        <v>32</v>
      </c>
      <c r="B60" s="42" t="str">
        <f t="shared" si="0"/>
        <v>Interpretación del Test: (Rango de 7-8). Este aspecto es muy favorable en la consecución de sus objetivos empresariales, no obstante se recomienda cierta prudencia para que esta competencia no reste importancia a las demás</v>
      </c>
      <c r="C60" s="43"/>
      <c r="D60" s="43"/>
      <c r="E60" s="44"/>
      <c r="F60" s="19" t="str">
        <f>IF(B48&gt;0.66, CONCEPTOS!B6,"")</f>
        <v>Interpretación del Test: (Rango de 7-8). Este aspecto es muy favorable en la consecución de sus objetivos empresariales, no obstante se recomienda cierta prudencia para que esta competencia no reste importancia a las demás</v>
      </c>
      <c r="G60" s="19" t="str">
        <f>IF(AND(B48&lt;=0.66,B48&gt;=0.33), CONCEPTOS!C6,"")</f>
        <v/>
      </c>
      <c r="H60" s="19" t="str">
        <f>IF(B48&lt;0.33, CONCEPTOS!D6,"")</f>
        <v/>
      </c>
    </row>
    <row r="61" spans="1:8" ht="57" customHeight="1" x14ac:dyDescent="0.2">
      <c r="A61" s="22" t="s">
        <v>37</v>
      </c>
      <c r="B61" s="37" t="str">
        <f t="shared" si="0"/>
        <v>Este aspecto es muy favorable en la consecución de sus objetivos empresariales, no obstante se recomienda cierta prudencia para que esta competencia no reste importancia a las demás</v>
      </c>
      <c r="C61" s="38"/>
      <c r="D61" s="38"/>
      <c r="E61" s="39"/>
      <c r="F61" s="19" t="str">
        <f>IF(B49&gt;0.66, CONCEPTOS!B7,"")</f>
        <v>Este aspecto es muy favorable en la consecución de sus objetivos empresariales, no obstante se recomienda cierta prudencia para que esta competencia no reste importancia a las demás</v>
      </c>
      <c r="G61" s="19" t="str">
        <f>IF(AND(B49&lt;=0.66,B49&gt;=0.33), CONCEPTOS!C7,"")</f>
        <v/>
      </c>
      <c r="H61" s="19" t="str">
        <f>IF(B49&lt;0.33, CONCEPTOS!D7,"")</f>
        <v/>
      </c>
    </row>
    <row r="62" spans="1:8" ht="57" customHeight="1" x14ac:dyDescent="0.2">
      <c r="A62" s="24" t="s">
        <v>38</v>
      </c>
      <c r="B62" s="42" t="str">
        <f t="shared" si="0"/>
        <v>Cuenta con competencia suficiente para liderar un equipo de trabajo. Aún asi busque fortalecer esta competencia</v>
      </c>
      <c r="C62" s="43"/>
      <c r="D62" s="43"/>
      <c r="E62" s="44"/>
      <c r="F62" s="19" t="str">
        <f>IF(B50&gt;0.66, CONCEPTOS!B8,"")</f>
        <v/>
      </c>
      <c r="G62" s="19" t="str">
        <f>IF(AND(B50&lt;=0.66,B50&gt;=0.33), CONCEPTOS!C8,"")</f>
        <v>Cuenta con competencia suficiente para liderar un equipo de trabajo. Aún asi busque fortalecer esta competencia</v>
      </c>
      <c r="H62" s="19" t="str">
        <f>IF(B50&lt;0.33, CONCEPTOS!D8,"")</f>
        <v/>
      </c>
    </row>
    <row r="63" spans="1:8" ht="57" customHeight="1" x14ac:dyDescent="0.2">
      <c r="A63" s="22" t="s">
        <v>33</v>
      </c>
      <c r="B63" s="37" t="str">
        <f t="shared" si="0"/>
        <v>Cuenta con una actitud favorable hacia el trabajo lo que contribuirá de forma positiva a la consecución de sus metas empresariales</v>
      </c>
      <c r="C63" s="38"/>
      <c r="D63" s="38"/>
      <c r="E63" s="39"/>
      <c r="F63" s="19" t="str">
        <f>IF(B51&gt;0.66, CONCEPTOS!B9,"")</f>
        <v/>
      </c>
      <c r="G63" s="19" t="str">
        <f>IF(AND(B51&lt;=0.66,B51&gt;=0.33), CONCEPTOS!C9,"")</f>
        <v>Cuenta con una actitud favorable hacia el trabajo lo que contribuirá de forma positiva a la consecución de sus metas empresariales</v>
      </c>
      <c r="H63" s="19" t="str">
        <f>IF(B51&lt;0.33, CONCEPTOS!D9,"")</f>
        <v/>
      </c>
    </row>
    <row r="64" spans="1:8" ht="57" customHeight="1" x14ac:dyDescent="0.2">
      <c r="A64" s="24" t="s">
        <v>53</v>
      </c>
      <c r="B64" s="40" t="str">
        <f>CONCATENATE(F64,G64,H64)</f>
        <v>¡Adelante con su proyecto!, su elevada capacidad emprendedora le augura el éxito</v>
      </c>
      <c r="C64" s="41"/>
      <c r="D64" s="41"/>
      <c r="E64" s="41"/>
      <c r="F64" s="19" t="str">
        <f>IF(B53&gt;0.66, CONCEPTOS!B11,"")</f>
        <v>¡Adelante con su proyecto!, su elevada capacidad emprendedora le augura el éxito</v>
      </c>
      <c r="G64" s="19" t="str">
        <f>IF(AND(B53&lt;=0.66,B53&gt;=0.33), CONCEPTOS!C11,"")</f>
        <v/>
      </c>
      <c r="H64" s="19" t="str">
        <f>IF(B53&lt;0.33, CONCEPTOS!D11,"")</f>
        <v/>
      </c>
    </row>
  </sheetData>
  <sheetProtection algorithmName="SHA-512" hashValue="3ZvwRKU5VmGt/Zu+j4BiYMfUqOYUJOJd6r4etl4YwDFfzDirkEBAFSQE1cOHG3uTwenGdJ+tbb3Nxa4qQ30RDQ==" saltValue="qTz59HwF3brJID0xHHHObg==" spinCount="100000" sheet="1" objects="1" scenarios="1"/>
  <mergeCells count="50">
    <mergeCell ref="A41:B41"/>
    <mergeCell ref="A3:E3"/>
    <mergeCell ref="B10:C10"/>
    <mergeCell ref="A12:E13"/>
    <mergeCell ref="B53:E53"/>
    <mergeCell ref="B6:C6"/>
    <mergeCell ref="B7:C7"/>
    <mergeCell ref="B8:C8"/>
    <mergeCell ref="A38:B38"/>
    <mergeCell ref="A39:B39"/>
    <mergeCell ref="A23:B23"/>
    <mergeCell ref="A40:B40"/>
    <mergeCell ref="A31:B31"/>
    <mergeCell ref="A42:B42"/>
    <mergeCell ref="A20:B20"/>
    <mergeCell ref="A21:B21"/>
    <mergeCell ref="B63:E63"/>
    <mergeCell ref="B64:E64"/>
    <mergeCell ref="B57:E57"/>
    <mergeCell ref="B58:E58"/>
    <mergeCell ref="B59:E59"/>
    <mergeCell ref="B60:E60"/>
    <mergeCell ref="B61:E61"/>
    <mergeCell ref="B62:E62"/>
    <mergeCell ref="A2:F2"/>
    <mergeCell ref="A14:B14"/>
    <mergeCell ref="B9:C9"/>
    <mergeCell ref="B4:C4"/>
    <mergeCell ref="B5:C5"/>
    <mergeCell ref="A22:B22"/>
    <mergeCell ref="A33:B33"/>
    <mergeCell ref="A24:B24"/>
    <mergeCell ref="A29:B29"/>
    <mergeCell ref="A35:B35"/>
    <mergeCell ref="B56:E56"/>
    <mergeCell ref="A25:B25"/>
    <mergeCell ref="A11:E11"/>
    <mergeCell ref="A15:B15"/>
    <mergeCell ref="A16:B16"/>
    <mergeCell ref="A17:B17"/>
    <mergeCell ref="A18:B18"/>
    <mergeCell ref="A19:B19"/>
    <mergeCell ref="A36:B36"/>
    <mergeCell ref="A37:B37"/>
    <mergeCell ref="A26:B26"/>
    <mergeCell ref="A27:B27"/>
    <mergeCell ref="A28:B28"/>
    <mergeCell ref="A32:B32"/>
    <mergeCell ref="A34:B34"/>
    <mergeCell ref="A30:B30"/>
  </mergeCells>
  <conditionalFormatting sqref="B45:B51 B53 F57:H64">
    <cfRule type="cellIs" dxfId="2" priority="19" stopIfTrue="1" operator="greaterThan">
      <formula>0.6666</formula>
    </cfRule>
    <cfRule type="cellIs" dxfId="1" priority="20" stopIfTrue="1" operator="between">
      <formula>0.33</formula>
      <formula>0.66</formula>
    </cfRule>
    <cfRule type="cellIs" dxfId="0" priority="21" stopIfTrue="1" operator="lessThan">
      <formula>0.3333</formula>
    </cfRule>
  </conditionalFormatting>
  <dataValidations count="1">
    <dataValidation type="list" allowBlank="1" showInputMessage="1" showErrorMessage="1" sqref="B4:C4" xr:uid="{00000000-0002-0000-0100-000000000000}">
      <formula1>"CR Girardot,GR Madrid,GR Soacha,GR Zipaquira"</formula1>
    </dataValidation>
  </dataValidations>
  <pageMargins left="0.7" right="0.7" top="0.75" bottom="0.75" header="0.3" footer="0.3"/>
  <pageSetup paperSize="5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CONCEPTOS</vt:lpstr>
      <vt:lpstr>Test</vt:lpstr>
      <vt:lpstr>Hoja1</vt:lpstr>
    </vt:vector>
  </TitlesOfParts>
  <Company>SENA DIRECCION GENERAL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wdazan</dc:creator>
  <cp:lastModifiedBy>Adalberto</cp:lastModifiedBy>
  <cp:lastPrinted>2023-04-19T23:48:14Z</cp:lastPrinted>
  <dcterms:created xsi:type="dcterms:W3CDTF">2011-08-10T12:45:27Z</dcterms:created>
  <dcterms:modified xsi:type="dcterms:W3CDTF">2023-04-19T23:48:38Z</dcterms:modified>
</cp:coreProperties>
</file>