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3.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xl/charts/chart105.xml" ContentType="application/vnd.openxmlformats-officedocument.drawingml.chart+xml"/>
  <Override PartName="/xl/charts/style105.xml" ContentType="application/vnd.ms-office.chartstyle+xml"/>
  <Override PartName="/xl/charts/colors105.xml" ContentType="application/vnd.ms-office.chartcolorstyle+xml"/>
  <Override PartName="/xl/charts/chart106.xml" ContentType="application/vnd.openxmlformats-officedocument.drawingml.chart+xml"/>
  <Override PartName="/xl/charts/style106.xml" ContentType="application/vnd.ms-office.chartstyle+xml"/>
  <Override PartName="/xl/charts/colors106.xml" ContentType="application/vnd.ms-office.chartcolorstyle+xml"/>
  <Override PartName="/xl/charts/chart107.xml" ContentType="application/vnd.openxmlformats-officedocument.drawingml.chart+xml"/>
  <Override PartName="/xl/charts/style107.xml" ContentType="application/vnd.ms-office.chartstyle+xml"/>
  <Override PartName="/xl/charts/colors107.xml" ContentType="application/vnd.ms-office.chartcolorstyle+xml"/>
  <Override PartName="/xl/charts/chart108.xml" ContentType="application/vnd.openxmlformats-officedocument.drawingml.chart+xml"/>
  <Override PartName="/xl/charts/style108.xml" ContentType="application/vnd.ms-office.chartstyle+xml"/>
  <Override PartName="/xl/charts/colors108.xml" ContentType="application/vnd.ms-office.chartcolorstyle+xml"/>
  <Override PartName="/xl/charts/chart109.xml" ContentType="application/vnd.openxmlformats-officedocument.drawingml.chart+xml"/>
  <Override PartName="/xl/charts/style109.xml" ContentType="application/vnd.ms-office.chartstyle+xml"/>
  <Override PartName="/xl/charts/colors109.xml" ContentType="application/vnd.ms-office.chartcolorstyle+xml"/>
  <Override PartName="/xl/charts/chart110.xml" ContentType="application/vnd.openxmlformats-officedocument.drawingml.chart+xml"/>
  <Override PartName="/xl/charts/style110.xml" ContentType="application/vnd.ms-office.chartstyle+xml"/>
  <Override PartName="/xl/charts/colors110.xml" ContentType="application/vnd.ms-office.chartcolorstyle+xml"/>
  <Override PartName="/xl/charts/chart111.xml" ContentType="application/vnd.openxmlformats-officedocument.drawingml.chart+xml"/>
  <Override PartName="/xl/charts/style111.xml" ContentType="application/vnd.ms-office.chartstyle+xml"/>
  <Override PartName="/xl/charts/colors111.xml" ContentType="application/vnd.ms-office.chartcolorstyle+xml"/>
  <Override PartName="/xl/charts/chart112.xml" ContentType="application/vnd.openxmlformats-officedocument.drawingml.chart+xml"/>
  <Override PartName="/xl/charts/style112.xml" ContentType="application/vnd.ms-office.chartstyle+xml"/>
  <Override PartName="/xl/charts/colors112.xml" ContentType="application/vnd.ms-office.chartcolorstyle+xml"/>
  <Override PartName="/xl/charts/chart113.xml" ContentType="application/vnd.openxmlformats-officedocument.drawingml.chart+xml"/>
  <Override PartName="/xl/charts/style113.xml" ContentType="application/vnd.ms-office.chartstyle+xml"/>
  <Override PartName="/xl/charts/colors113.xml" ContentType="application/vnd.ms-office.chartcolorstyle+xml"/>
  <Override PartName="/xl/charts/chart114.xml" ContentType="application/vnd.openxmlformats-officedocument.drawingml.chart+xml"/>
  <Override PartName="/xl/charts/style114.xml" ContentType="application/vnd.ms-office.chartstyle+xml"/>
  <Override PartName="/xl/charts/colors114.xml" ContentType="application/vnd.ms-office.chartcolorstyle+xml"/>
  <Override PartName="/xl/charts/chart115.xml" ContentType="application/vnd.openxmlformats-officedocument.drawingml.chart+xml"/>
  <Override PartName="/xl/charts/style115.xml" ContentType="application/vnd.ms-office.chartstyle+xml"/>
  <Override PartName="/xl/charts/colors115.xml" ContentType="application/vnd.ms-office.chartcolorstyle+xml"/>
  <Override PartName="/xl/charts/chart116.xml" ContentType="application/vnd.openxmlformats-officedocument.drawingml.chart+xml"/>
  <Override PartName="/xl/charts/style116.xml" ContentType="application/vnd.ms-office.chartstyle+xml"/>
  <Override PartName="/xl/charts/colors116.xml" ContentType="application/vnd.ms-office.chartcolorstyle+xml"/>
  <Override PartName="/xl/charts/chart117.xml" ContentType="application/vnd.openxmlformats-officedocument.drawingml.chart+xml"/>
  <Override PartName="/xl/charts/style117.xml" ContentType="application/vnd.ms-office.chartstyle+xml"/>
  <Override PartName="/xl/charts/colors117.xml" ContentType="application/vnd.ms-office.chartcolorstyle+xml"/>
  <Override PartName="/xl/charts/chart118.xml" ContentType="application/vnd.openxmlformats-officedocument.drawingml.chart+xml"/>
  <Override PartName="/xl/charts/style118.xml" ContentType="application/vnd.ms-office.chartstyle+xml"/>
  <Override PartName="/xl/charts/colors118.xml" ContentType="application/vnd.ms-office.chartcolorstyle+xml"/>
  <Override PartName="/xl/charts/chart119.xml" ContentType="application/vnd.openxmlformats-officedocument.drawingml.chart+xml"/>
  <Override PartName="/xl/charts/style119.xml" ContentType="application/vnd.ms-office.chartstyle+xml"/>
  <Override PartName="/xl/charts/colors119.xml" ContentType="application/vnd.ms-office.chartcolorstyle+xml"/>
  <Override PartName="/xl/charts/chart120.xml" ContentType="application/vnd.openxmlformats-officedocument.drawingml.chart+xml"/>
  <Override PartName="/xl/charts/style120.xml" ContentType="application/vnd.ms-office.chartstyle+xml"/>
  <Override PartName="/xl/charts/colors120.xml" ContentType="application/vnd.ms-office.chartcolorstyle+xml"/>
  <Override PartName="/xl/charts/chart121.xml" ContentType="application/vnd.openxmlformats-officedocument.drawingml.chart+xml"/>
  <Override PartName="/xl/charts/style121.xml" ContentType="application/vnd.ms-office.chartstyle+xml"/>
  <Override PartName="/xl/charts/colors121.xml" ContentType="application/vnd.ms-office.chartcolorstyle+xml"/>
  <Override PartName="/xl/charts/chart122.xml" ContentType="application/vnd.openxmlformats-officedocument.drawingml.chart+xml"/>
  <Override PartName="/xl/charts/style122.xml" ContentType="application/vnd.ms-office.chartstyle+xml"/>
  <Override PartName="/xl/charts/colors122.xml" ContentType="application/vnd.ms-office.chartcolorstyle+xml"/>
  <Override PartName="/xl/charts/chart123.xml" ContentType="application/vnd.openxmlformats-officedocument.drawingml.chart+xml"/>
  <Override PartName="/xl/charts/style123.xml" ContentType="application/vnd.ms-office.chartstyle+xml"/>
  <Override PartName="/xl/charts/colors123.xml" ContentType="application/vnd.ms-office.chartcolorstyle+xml"/>
  <Override PartName="/xl/charts/chart124.xml" ContentType="application/vnd.openxmlformats-officedocument.drawingml.chart+xml"/>
  <Override PartName="/xl/charts/style124.xml" ContentType="application/vnd.ms-office.chartstyle+xml"/>
  <Override PartName="/xl/charts/colors124.xml" ContentType="application/vnd.ms-office.chartcolorstyle+xml"/>
  <Override PartName="/xl/charts/chart125.xml" ContentType="application/vnd.openxmlformats-officedocument.drawingml.chart+xml"/>
  <Override PartName="/xl/charts/style125.xml" ContentType="application/vnd.ms-office.chartstyle+xml"/>
  <Override PartName="/xl/charts/colors125.xml" ContentType="application/vnd.ms-office.chartcolorstyle+xml"/>
  <Override PartName="/xl/charts/chart126.xml" ContentType="application/vnd.openxmlformats-officedocument.drawingml.chart+xml"/>
  <Override PartName="/xl/charts/style126.xml" ContentType="application/vnd.ms-office.chartstyle+xml"/>
  <Override PartName="/xl/charts/colors126.xml" ContentType="application/vnd.ms-office.chartcolorstyle+xml"/>
  <Override PartName="/xl/charts/chart127.xml" ContentType="application/vnd.openxmlformats-officedocument.drawingml.chart+xml"/>
  <Override PartName="/xl/charts/style127.xml" ContentType="application/vnd.ms-office.chartstyle+xml"/>
  <Override PartName="/xl/charts/colors127.xml" ContentType="application/vnd.ms-office.chartcolorstyle+xml"/>
  <Override PartName="/xl/charts/chart128.xml" ContentType="application/vnd.openxmlformats-officedocument.drawingml.chart+xml"/>
  <Override PartName="/xl/charts/style128.xml" ContentType="application/vnd.ms-office.chartstyle+xml"/>
  <Override PartName="/xl/charts/colors128.xml" ContentType="application/vnd.ms-office.chartcolorstyle+xml"/>
  <Override PartName="/xl/charts/chart129.xml" ContentType="application/vnd.openxmlformats-officedocument.drawingml.chart+xml"/>
  <Override PartName="/xl/charts/style129.xml" ContentType="application/vnd.ms-office.chartstyle+xml"/>
  <Override PartName="/xl/charts/colors129.xml" ContentType="application/vnd.ms-office.chartcolorstyle+xml"/>
  <Override PartName="/xl/charts/chart130.xml" ContentType="application/vnd.openxmlformats-officedocument.drawingml.chart+xml"/>
  <Override PartName="/xl/charts/style130.xml" ContentType="application/vnd.ms-office.chartstyle+xml"/>
  <Override PartName="/xl/charts/colors130.xml" ContentType="application/vnd.ms-office.chartcolorstyle+xml"/>
  <Override PartName="/xl/charts/chart131.xml" ContentType="application/vnd.openxmlformats-officedocument.drawingml.chart+xml"/>
  <Override PartName="/xl/charts/style131.xml" ContentType="application/vnd.ms-office.chartstyle+xml"/>
  <Override PartName="/xl/charts/colors131.xml" ContentType="application/vnd.ms-office.chartcolorstyle+xml"/>
  <Override PartName="/xl/charts/chart132.xml" ContentType="application/vnd.openxmlformats-officedocument.drawingml.chart+xml"/>
  <Override PartName="/xl/charts/style132.xml" ContentType="application/vnd.ms-office.chartstyle+xml"/>
  <Override PartName="/xl/charts/colors132.xml" ContentType="application/vnd.ms-office.chartcolorstyle+xml"/>
  <Override PartName="/xl/charts/chart133.xml" ContentType="application/vnd.openxmlformats-officedocument.drawingml.chart+xml"/>
  <Override PartName="/xl/charts/style133.xml" ContentType="application/vnd.ms-office.chartstyle+xml"/>
  <Override PartName="/xl/charts/colors133.xml" ContentType="application/vnd.ms-office.chartcolorstyle+xml"/>
  <Override PartName="/xl/charts/chart134.xml" ContentType="application/vnd.openxmlformats-officedocument.drawingml.chart+xml"/>
  <Override PartName="/xl/charts/style134.xml" ContentType="application/vnd.ms-office.chartstyle+xml"/>
  <Override PartName="/xl/charts/colors134.xml" ContentType="application/vnd.ms-office.chartcolorstyle+xml"/>
  <Override PartName="/xl/charts/chart135.xml" ContentType="application/vnd.openxmlformats-officedocument.drawingml.chart+xml"/>
  <Override PartName="/xl/charts/style135.xml" ContentType="application/vnd.ms-office.chartstyle+xml"/>
  <Override PartName="/xl/charts/colors135.xml" ContentType="application/vnd.ms-office.chartcolorstyle+xml"/>
  <Override PartName="/xl/charts/chart136.xml" ContentType="application/vnd.openxmlformats-officedocument.drawingml.chart+xml"/>
  <Override PartName="/xl/charts/style136.xml" ContentType="application/vnd.ms-office.chartstyle+xml"/>
  <Override PartName="/xl/charts/colors136.xml" ContentType="application/vnd.ms-office.chartcolorstyle+xml"/>
  <Override PartName="/xl/charts/chart137.xml" ContentType="application/vnd.openxmlformats-officedocument.drawingml.chart+xml"/>
  <Override PartName="/xl/charts/style137.xml" ContentType="application/vnd.ms-office.chartstyle+xml"/>
  <Override PartName="/xl/charts/colors137.xml" ContentType="application/vnd.ms-office.chartcolorstyle+xml"/>
  <Override PartName="/xl/charts/chart138.xml" ContentType="application/vnd.openxmlformats-officedocument.drawingml.chart+xml"/>
  <Override PartName="/xl/charts/style138.xml" ContentType="application/vnd.ms-office.chartstyle+xml"/>
  <Override PartName="/xl/charts/colors138.xml" ContentType="application/vnd.ms-office.chartcolorstyle+xml"/>
  <Override PartName="/xl/charts/chart139.xml" ContentType="application/vnd.openxmlformats-officedocument.drawingml.chart+xml"/>
  <Override PartName="/xl/charts/style139.xml" ContentType="application/vnd.ms-office.chartstyle+xml"/>
  <Override PartName="/xl/charts/colors139.xml" ContentType="application/vnd.ms-office.chartcolorstyle+xml"/>
  <Override PartName="/xl/charts/chart140.xml" ContentType="application/vnd.openxmlformats-officedocument.drawingml.chart+xml"/>
  <Override PartName="/xl/charts/style140.xml" ContentType="application/vnd.ms-office.chartstyle+xml"/>
  <Override PartName="/xl/charts/colors140.xml" ContentType="application/vnd.ms-office.chartcolorstyle+xml"/>
  <Override PartName="/xl/charts/chart141.xml" ContentType="application/vnd.openxmlformats-officedocument.drawingml.chart+xml"/>
  <Override PartName="/xl/charts/style141.xml" ContentType="application/vnd.ms-office.chartstyle+xml"/>
  <Override PartName="/xl/charts/colors141.xml" ContentType="application/vnd.ms-office.chartcolorstyle+xml"/>
  <Override PartName="/xl/charts/chart142.xml" ContentType="application/vnd.openxmlformats-officedocument.drawingml.chart+xml"/>
  <Override PartName="/xl/charts/style142.xml" ContentType="application/vnd.ms-office.chartstyle+xml"/>
  <Override PartName="/xl/charts/colors142.xml" ContentType="application/vnd.ms-office.chartcolorstyle+xml"/>
  <Override PartName="/xl/charts/chart143.xml" ContentType="application/vnd.openxmlformats-officedocument.drawingml.chart+xml"/>
  <Override PartName="/xl/charts/style143.xml" ContentType="application/vnd.ms-office.chartstyle+xml"/>
  <Override PartName="/xl/charts/colors143.xml" ContentType="application/vnd.ms-office.chartcolorstyle+xml"/>
  <Override PartName="/xl/charts/chart144.xml" ContentType="application/vnd.openxmlformats-officedocument.drawingml.chart+xml"/>
  <Override PartName="/xl/charts/style144.xml" ContentType="application/vnd.ms-office.chartstyle+xml"/>
  <Override PartName="/xl/charts/colors144.xml" ContentType="application/vnd.ms-office.chartcolorstyle+xml"/>
  <Override PartName="/xl/charts/chart145.xml" ContentType="application/vnd.openxmlformats-officedocument.drawingml.chart+xml"/>
  <Override PartName="/xl/charts/style145.xml" ContentType="application/vnd.ms-office.chartstyle+xml"/>
  <Override PartName="/xl/charts/colors145.xml" ContentType="application/vnd.ms-office.chartcolorstyle+xml"/>
  <Override PartName="/xl/charts/chart146.xml" ContentType="application/vnd.openxmlformats-officedocument.drawingml.chart+xml"/>
  <Override PartName="/xl/charts/style146.xml" ContentType="application/vnd.ms-office.chartstyle+xml"/>
  <Override PartName="/xl/charts/colors146.xml" ContentType="application/vnd.ms-office.chartcolorstyle+xml"/>
  <Override PartName="/xl/charts/chart147.xml" ContentType="application/vnd.openxmlformats-officedocument.drawingml.chart+xml"/>
  <Override PartName="/xl/charts/style147.xml" ContentType="application/vnd.ms-office.chartstyle+xml"/>
  <Override PartName="/xl/charts/colors147.xml" ContentType="application/vnd.ms-office.chartcolorstyle+xml"/>
  <Override PartName="/xl/charts/chart148.xml" ContentType="application/vnd.openxmlformats-officedocument.drawingml.chart+xml"/>
  <Override PartName="/xl/charts/style148.xml" ContentType="application/vnd.ms-office.chartstyle+xml"/>
  <Override PartName="/xl/charts/colors148.xml" ContentType="application/vnd.ms-office.chartcolorstyle+xml"/>
  <Override PartName="/xl/charts/chart149.xml" ContentType="application/vnd.openxmlformats-officedocument.drawingml.chart+xml"/>
  <Override PartName="/xl/charts/style149.xml" ContentType="application/vnd.ms-office.chartstyle+xml"/>
  <Override PartName="/xl/charts/colors149.xml" ContentType="application/vnd.ms-office.chartcolorstyle+xml"/>
  <Override PartName="/xl/charts/chart150.xml" ContentType="application/vnd.openxmlformats-officedocument.drawingml.chart+xml"/>
  <Override PartName="/xl/charts/style150.xml" ContentType="application/vnd.ms-office.chartstyle+xml"/>
  <Override PartName="/xl/charts/colors150.xml" ContentType="application/vnd.ms-office.chartcolorstyle+xml"/>
  <Override PartName="/xl/charts/chart151.xml" ContentType="application/vnd.openxmlformats-officedocument.drawingml.chart+xml"/>
  <Override PartName="/xl/charts/style151.xml" ContentType="application/vnd.ms-office.chartstyle+xml"/>
  <Override PartName="/xl/charts/colors151.xml" ContentType="application/vnd.ms-office.chartcolorstyle+xml"/>
  <Override PartName="/xl/charts/chart152.xml" ContentType="application/vnd.openxmlformats-officedocument.drawingml.chart+xml"/>
  <Override PartName="/xl/charts/style152.xml" ContentType="application/vnd.ms-office.chartstyle+xml"/>
  <Override PartName="/xl/charts/colors152.xml" ContentType="application/vnd.ms-office.chartcolorstyle+xml"/>
  <Override PartName="/xl/charts/chart153.xml" ContentType="application/vnd.openxmlformats-officedocument.drawingml.chart+xml"/>
  <Override PartName="/xl/charts/style153.xml" ContentType="application/vnd.ms-office.chartstyle+xml"/>
  <Override PartName="/xl/charts/colors153.xml" ContentType="application/vnd.ms-office.chartcolorstyle+xml"/>
  <Override PartName="/xl/charts/chart154.xml" ContentType="application/vnd.openxmlformats-officedocument.drawingml.chart+xml"/>
  <Override PartName="/xl/charts/style154.xml" ContentType="application/vnd.ms-office.chartstyle+xml"/>
  <Override PartName="/xl/charts/colors154.xml" ContentType="application/vnd.ms-office.chartcolorstyle+xml"/>
  <Override PartName="/xl/charts/chart155.xml" ContentType="application/vnd.openxmlformats-officedocument.drawingml.chart+xml"/>
  <Override PartName="/xl/charts/style155.xml" ContentType="application/vnd.ms-office.chartstyle+xml"/>
  <Override PartName="/xl/charts/colors155.xml" ContentType="application/vnd.ms-office.chartcolorstyle+xml"/>
  <Override PartName="/xl/charts/chart156.xml" ContentType="application/vnd.openxmlformats-officedocument.drawingml.chart+xml"/>
  <Override PartName="/xl/charts/style156.xml" ContentType="application/vnd.ms-office.chartstyle+xml"/>
  <Override PartName="/xl/charts/colors156.xml" ContentType="application/vnd.ms-office.chartcolorstyle+xml"/>
  <Override PartName="/xl/charts/chart157.xml" ContentType="application/vnd.openxmlformats-officedocument.drawingml.chart+xml"/>
  <Override PartName="/xl/charts/style157.xml" ContentType="application/vnd.ms-office.chartstyle+xml"/>
  <Override PartName="/xl/charts/colors157.xml" ContentType="application/vnd.ms-office.chartcolorstyle+xml"/>
  <Override PartName="/xl/charts/chart158.xml" ContentType="application/vnd.openxmlformats-officedocument.drawingml.chart+xml"/>
  <Override PartName="/xl/charts/style158.xml" ContentType="application/vnd.ms-office.chartstyle+xml"/>
  <Override PartName="/xl/charts/colors158.xml" ContentType="application/vnd.ms-office.chartcolorstyle+xml"/>
  <Override PartName="/xl/charts/chart159.xml" ContentType="application/vnd.openxmlformats-officedocument.drawingml.chart+xml"/>
  <Override PartName="/xl/charts/style159.xml" ContentType="application/vnd.ms-office.chartstyle+xml"/>
  <Override PartName="/xl/charts/colors159.xml" ContentType="application/vnd.ms-office.chartcolorstyle+xml"/>
  <Override PartName="/xl/charts/chart160.xml" ContentType="application/vnd.openxmlformats-officedocument.drawingml.chart+xml"/>
  <Override PartName="/xl/charts/style160.xml" ContentType="application/vnd.ms-office.chartstyle+xml"/>
  <Override PartName="/xl/charts/colors160.xml" ContentType="application/vnd.ms-office.chartcolorstyle+xml"/>
  <Override PartName="/xl/charts/chart161.xml" ContentType="application/vnd.openxmlformats-officedocument.drawingml.chart+xml"/>
  <Override PartName="/xl/charts/style161.xml" ContentType="application/vnd.ms-office.chartstyle+xml"/>
  <Override PartName="/xl/charts/colors161.xml" ContentType="application/vnd.ms-office.chartcolorstyle+xml"/>
  <Override PartName="/xl/charts/chart162.xml" ContentType="application/vnd.openxmlformats-officedocument.drawingml.chart+xml"/>
  <Override PartName="/xl/charts/style162.xml" ContentType="application/vnd.ms-office.chartstyle+xml"/>
  <Override PartName="/xl/charts/colors162.xml" ContentType="application/vnd.ms-office.chartcolorstyle+xml"/>
  <Override PartName="/xl/charts/chart163.xml" ContentType="application/vnd.openxmlformats-officedocument.drawingml.chart+xml"/>
  <Override PartName="/xl/charts/style163.xml" ContentType="application/vnd.ms-office.chartstyle+xml"/>
  <Override PartName="/xl/charts/colors163.xml" ContentType="application/vnd.ms-office.chartcolorstyle+xml"/>
  <Override PartName="/xl/charts/chart164.xml" ContentType="application/vnd.openxmlformats-officedocument.drawingml.chart+xml"/>
  <Override PartName="/xl/charts/style164.xml" ContentType="application/vnd.ms-office.chartstyle+xml"/>
  <Override PartName="/xl/charts/colors164.xml" ContentType="application/vnd.ms-office.chartcolorstyle+xml"/>
  <Override PartName="/xl/charts/chart165.xml" ContentType="application/vnd.openxmlformats-officedocument.drawingml.chart+xml"/>
  <Override PartName="/xl/charts/style165.xml" ContentType="application/vnd.ms-office.chartstyle+xml"/>
  <Override PartName="/xl/charts/colors165.xml" ContentType="application/vnd.ms-office.chartcolorstyle+xml"/>
  <Override PartName="/xl/charts/chart166.xml" ContentType="application/vnd.openxmlformats-officedocument.drawingml.chart+xml"/>
  <Override PartName="/xl/charts/style166.xml" ContentType="application/vnd.ms-office.chartstyle+xml"/>
  <Override PartName="/xl/charts/colors166.xml" ContentType="application/vnd.ms-office.chartcolorstyle+xml"/>
  <Override PartName="/xl/charts/chart167.xml" ContentType="application/vnd.openxmlformats-officedocument.drawingml.chart+xml"/>
  <Override PartName="/xl/charts/style167.xml" ContentType="application/vnd.ms-office.chartstyle+xml"/>
  <Override PartName="/xl/charts/colors167.xml" ContentType="application/vnd.ms-office.chartcolorstyle+xml"/>
  <Override PartName="/xl/charts/chart168.xml" ContentType="application/vnd.openxmlformats-officedocument.drawingml.chart+xml"/>
  <Override PartName="/xl/charts/style168.xml" ContentType="application/vnd.ms-office.chartstyle+xml"/>
  <Override PartName="/xl/charts/colors168.xml" ContentType="application/vnd.ms-office.chartcolorstyle+xml"/>
  <Override PartName="/xl/charts/chart169.xml" ContentType="application/vnd.openxmlformats-officedocument.drawingml.chart+xml"/>
  <Override PartName="/xl/charts/style169.xml" ContentType="application/vnd.ms-office.chartstyle+xml"/>
  <Override PartName="/xl/charts/colors169.xml" ContentType="application/vnd.ms-office.chartcolorstyle+xml"/>
  <Override PartName="/xl/charts/chart170.xml" ContentType="application/vnd.openxmlformats-officedocument.drawingml.chart+xml"/>
  <Override PartName="/xl/charts/style170.xml" ContentType="application/vnd.ms-office.chartstyle+xml"/>
  <Override PartName="/xl/charts/colors170.xml" ContentType="application/vnd.ms-office.chartcolorstyle+xml"/>
  <Override PartName="/xl/charts/chart171.xml" ContentType="application/vnd.openxmlformats-officedocument.drawingml.chart+xml"/>
  <Override PartName="/xl/charts/style171.xml" ContentType="application/vnd.ms-office.chartstyle+xml"/>
  <Override PartName="/xl/charts/colors171.xml" ContentType="application/vnd.ms-office.chartcolorstyle+xml"/>
  <Override PartName="/xl/charts/chart172.xml" ContentType="application/vnd.openxmlformats-officedocument.drawingml.chart+xml"/>
  <Override PartName="/xl/charts/style172.xml" ContentType="application/vnd.ms-office.chartstyle+xml"/>
  <Override PartName="/xl/charts/colors172.xml" ContentType="application/vnd.ms-office.chartcolorstyle+xml"/>
  <Override PartName="/xl/charts/chart173.xml" ContentType="application/vnd.openxmlformats-officedocument.drawingml.chart+xml"/>
  <Override PartName="/xl/charts/style173.xml" ContentType="application/vnd.ms-office.chartstyle+xml"/>
  <Override PartName="/xl/charts/colors173.xml" ContentType="application/vnd.ms-office.chartcolorstyle+xml"/>
  <Override PartName="/xl/charts/chart174.xml" ContentType="application/vnd.openxmlformats-officedocument.drawingml.chart+xml"/>
  <Override PartName="/xl/charts/style174.xml" ContentType="application/vnd.ms-office.chartstyle+xml"/>
  <Override PartName="/xl/charts/colors174.xml" ContentType="application/vnd.ms-office.chartcolorstyle+xml"/>
  <Override PartName="/xl/charts/chart175.xml" ContentType="application/vnd.openxmlformats-officedocument.drawingml.chart+xml"/>
  <Override PartName="/xl/charts/style175.xml" ContentType="application/vnd.ms-office.chartstyle+xml"/>
  <Override PartName="/xl/charts/colors175.xml" ContentType="application/vnd.ms-office.chartcolorstyle+xml"/>
  <Override PartName="/xl/charts/chart176.xml" ContentType="application/vnd.openxmlformats-officedocument.drawingml.chart+xml"/>
  <Override PartName="/xl/charts/style176.xml" ContentType="application/vnd.ms-office.chartstyle+xml"/>
  <Override PartName="/xl/charts/colors176.xml" ContentType="application/vnd.ms-office.chartcolorstyle+xml"/>
  <Override PartName="/xl/drawings/drawing4.xml" ContentType="application/vnd.openxmlformats-officedocument.drawing+xml"/>
  <Override PartName="/xl/charts/chart177.xml" ContentType="application/vnd.openxmlformats-officedocument.drawingml.chart+xml"/>
  <Override PartName="/xl/charts/style177.xml" ContentType="application/vnd.ms-office.chartstyle+xml"/>
  <Override PartName="/xl/charts/colors177.xml" ContentType="application/vnd.ms-office.chartcolorstyle+xml"/>
  <Override PartName="/xl/charts/chart178.xml" ContentType="application/vnd.openxmlformats-officedocument.drawingml.chart+xml"/>
  <Override PartName="/xl/charts/style178.xml" ContentType="application/vnd.ms-office.chartstyle+xml"/>
  <Override PartName="/xl/charts/colors178.xml" ContentType="application/vnd.ms-office.chartcolorstyle+xml"/>
  <Override PartName="/xl/drawings/drawing5.xml" ContentType="application/vnd.openxmlformats-officedocument.drawing+xml"/>
  <Override PartName="/xl/charts/chart179.xml" ContentType="application/vnd.openxmlformats-officedocument.drawingml.chart+xml"/>
  <Override PartName="/xl/charts/style179.xml" ContentType="application/vnd.ms-office.chartstyle+xml"/>
  <Override PartName="/xl/charts/colors179.xml" ContentType="application/vnd.ms-office.chartcolorstyle+xml"/>
  <Override PartName="/xl/drawings/drawing6.xml" ContentType="application/vnd.openxmlformats-officedocument.drawing+xml"/>
  <Override PartName="/xl/charts/chart180.xml" ContentType="application/vnd.openxmlformats-officedocument.drawingml.chart+xml"/>
  <Override PartName="/xl/charts/style180.xml" ContentType="application/vnd.ms-office.chartstyle+xml"/>
  <Override PartName="/xl/charts/colors180.xml" ContentType="application/vnd.ms-office.chartcolorsty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Nairda\Documents\LARITZA\ESPECIALIZACION\PROYECTO DE GRADO\pROYECTO DE GRADO\Desarrollo de proyecto\Ultima entrega\"/>
    </mc:Choice>
  </mc:AlternateContent>
  <xr:revisionPtr revIDLastSave="0" documentId="8_{34F672A8-1D96-4F95-B7FB-0560E1158A04}" xr6:coauthVersionLast="47" xr6:coauthVersionMax="47" xr10:uidLastSave="{00000000-0000-0000-0000-000000000000}"/>
  <bookViews>
    <workbookView xWindow="-108" yWindow="-108" windowWidth="23256" windowHeight="12576" firstSheet="11" activeTab="12" xr2:uid="{00000000-000D-0000-FFFF-FFFF00000000}"/>
  </bookViews>
  <sheets>
    <sheet name="Respuestas de formulario 1" sheetId="1" state="hidden" r:id="rId1"/>
    <sheet name="DATOS ADLP" sheetId="3" state="hidden" r:id="rId2"/>
    <sheet name="encuesta comfanorte" sheetId="10" state="hidden" r:id="rId3"/>
    <sheet name="LINEAS ADLP" sheetId="6" state="hidden" r:id="rId4"/>
    <sheet name="Hoja2" sheetId="16" state="hidden" r:id="rId5"/>
    <sheet name="DATOS COLABORADORES ADLP" sheetId="9" state="hidden" r:id="rId6"/>
    <sheet name="Administrativo" sheetId="20" state="hidden" r:id="rId7"/>
    <sheet name="Operativo" sheetId="21" state="hidden" r:id="rId8"/>
    <sheet name="Consolidado Peligros" sheetId="22" state="hidden" r:id="rId9"/>
    <sheet name="Aceptabilidad del riesgo" sheetId="23" state="hidden" r:id="rId10"/>
    <sheet name="Hoja6" sheetId="19" state="hidden" r:id="rId11"/>
    <sheet name="Riesgo I" sheetId="24" r:id="rId12"/>
    <sheet name="Riesgo II" sheetId="25" r:id="rId13"/>
    <sheet name="Hoja3" sheetId="15" state="hidden" r:id="rId14"/>
    <sheet name="Hoja1" sheetId="13" state="hidden" r:id="rId15"/>
    <sheet name="RESUMEN" sheetId="12" state="hidden" r:id="rId16"/>
  </sheets>
  <definedNames>
    <definedName name="_xlnm._FilterDatabase" localSheetId="1" hidden="1">'DATOS ADLP'!$A$1:$AB$1</definedName>
    <definedName name="_xlnm._FilterDatabase" localSheetId="5" hidden="1">'DATOS COLABORADORES ADLP'!$G$1:$G$112</definedName>
    <definedName name="_xlnm._FilterDatabase" localSheetId="0" hidden="1">'Respuestas de formulario 1'!$A$1:$AJ$87</definedName>
    <definedName name="_xlnm._FilterDatabase" localSheetId="12" hidden="1">'Riesgo II'!$C$2:$K$232</definedName>
    <definedName name="_xlnm.Print_Area" localSheetId="12">'Riesgo II'!$A$1:$L$234</definedName>
  </definedNames>
  <calcPr calcId="181029"/>
  <pivotCaches>
    <pivotCache cacheId="0" r:id="rId17"/>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 i="22" l="1"/>
  <c r="B9" i="22"/>
  <c r="B7" i="22"/>
  <c r="B6" i="22"/>
  <c r="B5" i="22"/>
  <c r="B4" i="22"/>
  <c r="B3" i="22"/>
  <c r="B2" i="22"/>
  <c r="O11" i="20"/>
  <c r="O10" i="20"/>
  <c r="O8" i="20"/>
  <c r="O7" i="20"/>
  <c r="O6" i="20"/>
  <c r="O5" i="20"/>
  <c r="O4" i="20"/>
  <c r="O10" i="21"/>
  <c r="O9" i="21"/>
  <c r="O8" i="21"/>
  <c r="O7" i="21"/>
  <c r="O6" i="21"/>
  <c r="O5" i="21"/>
  <c r="O4" i="21"/>
  <c r="O17" i="21"/>
  <c r="O18" i="21"/>
  <c r="O19" i="21"/>
  <c r="O20" i="21"/>
  <c r="D611" i="21"/>
  <c r="D443" i="20"/>
  <c r="D265" i="20"/>
  <c r="O12" i="20" l="1"/>
  <c r="O11" i="21"/>
  <c r="O20" i="20"/>
  <c r="O19" i="20"/>
  <c r="B8" i="23"/>
  <c r="B7" i="23"/>
  <c r="B6" i="23"/>
  <c r="O18" i="20"/>
  <c r="O17" i="20"/>
  <c r="D572" i="21"/>
  <c r="B9" i="23" l="1"/>
  <c r="C8" i="23" s="1"/>
  <c r="D585" i="21"/>
  <c r="D556" i="21"/>
  <c r="D606" i="21"/>
  <c r="D602" i="21"/>
  <c r="D598" i="21"/>
  <c r="D594" i="21"/>
  <c r="D576" i="21"/>
  <c r="D568" i="21"/>
  <c r="D564" i="21"/>
  <c r="D546" i="21"/>
  <c r="D542" i="21"/>
  <c r="D538" i="21"/>
  <c r="D534" i="21"/>
  <c r="C5" i="23" l="1"/>
  <c r="C7" i="23"/>
  <c r="C6" i="23"/>
  <c r="D516" i="21"/>
  <c r="D512" i="21"/>
  <c r="D508" i="21"/>
  <c r="D504" i="21"/>
  <c r="D486" i="21"/>
  <c r="D482" i="21"/>
  <c r="D478" i="21"/>
  <c r="D474" i="21"/>
  <c r="D466" i="21"/>
  <c r="C9" i="23" l="1"/>
  <c r="D313" i="21"/>
  <c r="E313" i="21" s="1"/>
  <c r="D334" i="21"/>
  <c r="E337" i="21" s="1"/>
  <c r="D330" i="21"/>
  <c r="E333" i="21" s="1"/>
  <c r="D326" i="21"/>
  <c r="E326" i="21" s="1"/>
  <c r="D322" i="21"/>
  <c r="E324" i="21" s="1"/>
  <c r="D320" i="21"/>
  <c r="E319" i="21" s="1"/>
  <c r="E284" i="21"/>
  <c r="D304" i="21"/>
  <c r="E305" i="21" s="1"/>
  <c r="D300" i="21"/>
  <c r="E303" i="21" s="1"/>
  <c r="D296" i="21"/>
  <c r="E297" i="21" s="1"/>
  <c r="D292" i="21"/>
  <c r="E293" i="21" s="1"/>
  <c r="D290" i="21"/>
  <c r="E289" i="21" s="1"/>
  <c r="D457" i="21"/>
  <c r="D453" i="21"/>
  <c r="D449" i="21"/>
  <c r="D445" i="21"/>
  <c r="D427" i="21"/>
  <c r="D423" i="21"/>
  <c r="D419" i="21"/>
  <c r="D415" i="21"/>
  <c r="D395" i="21"/>
  <c r="D391" i="21"/>
  <c r="D387" i="21"/>
  <c r="D383" i="21"/>
  <c r="D375" i="21"/>
  <c r="D365" i="21"/>
  <c r="D361" i="21"/>
  <c r="D357" i="21"/>
  <c r="D353" i="21"/>
  <c r="D273" i="21"/>
  <c r="D269" i="21"/>
  <c r="D265" i="21"/>
  <c r="D261" i="21"/>
  <c r="D243" i="21"/>
  <c r="D239" i="21"/>
  <c r="D235" i="21"/>
  <c r="D231" i="21"/>
  <c r="D214" i="21"/>
  <c r="D210" i="21"/>
  <c r="D206" i="21"/>
  <c r="D202" i="21"/>
  <c r="D184" i="21"/>
  <c r="D180" i="21"/>
  <c r="D176" i="21"/>
  <c r="D172" i="21"/>
  <c r="D152" i="21"/>
  <c r="D148" i="21"/>
  <c r="D144" i="21"/>
  <c r="D140" i="21"/>
  <c r="D121" i="21"/>
  <c r="D117" i="21"/>
  <c r="D113" i="21"/>
  <c r="D109" i="21"/>
  <c r="E325" i="21" l="1"/>
  <c r="E334" i="21"/>
  <c r="E335" i="21"/>
  <c r="E336" i="21"/>
  <c r="E314" i="21"/>
  <c r="E315" i="21"/>
  <c r="E318" i="21"/>
  <c r="E317" i="21"/>
  <c r="E330" i="21"/>
  <c r="E327" i="21"/>
  <c r="E329" i="21"/>
  <c r="E331" i="21"/>
  <c r="E322" i="21"/>
  <c r="E332" i="21"/>
  <c r="E328" i="21"/>
  <c r="E323" i="21"/>
  <c r="E285" i="21"/>
  <c r="E286" i="21"/>
  <c r="E296" i="21"/>
  <c r="E287" i="21"/>
  <c r="E288" i="21"/>
  <c r="E295" i="21"/>
  <c r="E294" i="21"/>
  <c r="E298" i="21"/>
  <c r="E307" i="21"/>
  <c r="E299" i="21"/>
  <c r="E301" i="21"/>
  <c r="E292" i="21"/>
  <c r="E302" i="21"/>
  <c r="E306" i="21"/>
  <c r="E300" i="21"/>
  <c r="E304" i="21"/>
  <c r="E112" i="21" l="1"/>
  <c r="E609" i="21"/>
  <c r="E608" i="21"/>
  <c r="E607" i="21"/>
  <c r="E606" i="21"/>
  <c r="E605" i="21"/>
  <c r="E604" i="21"/>
  <c r="E603" i="21"/>
  <c r="E602" i="21"/>
  <c r="E601" i="21"/>
  <c r="E600" i="21"/>
  <c r="E599" i="21"/>
  <c r="E598" i="21"/>
  <c r="E597" i="21"/>
  <c r="E596" i="21"/>
  <c r="E595" i="21"/>
  <c r="E594" i="21"/>
  <c r="E579" i="21"/>
  <c r="E578" i="21"/>
  <c r="E577" i="21"/>
  <c r="E576" i="21"/>
  <c r="E575" i="21"/>
  <c r="E574" i="21"/>
  <c r="E573" i="21"/>
  <c r="E572" i="21"/>
  <c r="E571" i="21"/>
  <c r="E570" i="21"/>
  <c r="E569" i="21"/>
  <c r="E568" i="21"/>
  <c r="E567" i="21"/>
  <c r="E566" i="21"/>
  <c r="E565" i="21"/>
  <c r="E564" i="21"/>
  <c r="D526" i="21"/>
  <c r="D496" i="21"/>
  <c r="E549" i="21"/>
  <c r="E548" i="21"/>
  <c r="E547" i="21"/>
  <c r="E546" i="21"/>
  <c r="E545" i="21"/>
  <c r="E544" i="21"/>
  <c r="E543" i="21"/>
  <c r="E542" i="21"/>
  <c r="E541" i="21"/>
  <c r="E540" i="21"/>
  <c r="E539" i="21"/>
  <c r="E538" i="21"/>
  <c r="E537" i="21"/>
  <c r="E536" i="21"/>
  <c r="E535" i="21"/>
  <c r="E534" i="21"/>
  <c r="E519" i="21"/>
  <c r="E518" i="21"/>
  <c r="E517" i="21"/>
  <c r="E516" i="21"/>
  <c r="E515" i="21"/>
  <c r="E514" i="21"/>
  <c r="E513" i="21"/>
  <c r="E512" i="21"/>
  <c r="E511" i="21"/>
  <c r="E510" i="21"/>
  <c r="E509" i="21"/>
  <c r="E508" i="21"/>
  <c r="E507" i="21"/>
  <c r="E506" i="21"/>
  <c r="E505" i="21"/>
  <c r="E504" i="21"/>
  <c r="E489" i="21"/>
  <c r="E488" i="21"/>
  <c r="E487" i="21"/>
  <c r="E486" i="21"/>
  <c r="E485" i="21"/>
  <c r="E484" i="21"/>
  <c r="E483" i="21"/>
  <c r="E482" i="21"/>
  <c r="E481" i="21"/>
  <c r="E480" i="21"/>
  <c r="E479" i="21"/>
  <c r="E478" i="21"/>
  <c r="E477" i="21"/>
  <c r="E476" i="21"/>
  <c r="E475" i="21"/>
  <c r="E474" i="21"/>
  <c r="D436" i="21"/>
  <c r="E460" i="21"/>
  <c r="E459" i="21"/>
  <c r="E458" i="21"/>
  <c r="E457" i="21"/>
  <c r="E456" i="21"/>
  <c r="E455" i="21"/>
  <c r="E454" i="21"/>
  <c r="E453" i="21"/>
  <c r="E452" i="21"/>
  <c r="E451" i="21"/>
  <c r="E450" i="21"/>
  <c r="E449" i="21"/>
  <c r="E448" i="21"/>
  <c r="E447" i="21"/>
  <c r="E446" i="21"/>
  <c r="E445" i="21"/>
  <c r="E430" i="21"/>
  <c r="E429" i="21"/>
  <c r="E428" i="21"/>
  <c r="E427" i="21"/>
  <c r="E426" i="21"/>
  <c r="E425" i="21"/>
  <c r="E424" i="21"/>
  <c r="E423" i="21"/>
  <c r="E422" i="21"/>
  <c r="E421" i="21"/>
  <c r="E420" i="21"/>
  <c r="E419" i="21"/>
  <c r="E418" i="21"/>
  <c r="E417" i="21"/>
  <c r="E416" i="21"/>
  <c r="E415" i="21"/>
  <c r="D406" i="21"/>
  <c r="E398" i="21"/>
  <c r="E397" i="21"/>
  <c r="E396" i="21"/>
  <c r="E395" i="21"/>
  <c r="E394" i="21"/>
  <c r="E393" i="21"/>
  <c r="E392" i="21"/>
  <c r="E391" i="21"/>
  <c r="E390" i="21"/>
  <c r="E389" i="21"/>
  <c r="E388" i="21"/>
  <c r="E387" i="21"/>
  <c r="E386" i="21"/>
  <c r="E385" i="21"/>
  <c r="E384" i="21"/>
  <c r="E383" i="21"/>
  <c r="D344" i="21"/>
  <c r="E368" i="21"/>
  <c r="E367" i="21"/>
  <c r="E366" i="21"/>
  <c r="E365" i="21"/>
  <c r="E364" i="21"/>
  <c r="E363" i="21"/>
  <c r="E362" i="21"/>
  <c r="E361" i="21"/>
  <c r="E360" i="21"/>
  <c r="E359" i="21"/>
  <c r="E358" i="21"/>
  <c r="E357" i="21"/>
  <c r="E356" i="21"/>
  <c r="E355" i="21"/>
  <c r="E354" i="21"/>
  <c r="E353" i="21"/>
  <c r="E276" i="21"/>
  <c r="E275" i="21"/>
  <c r="E274" i="21"/>
  <c r="E273" i="21"/>
  <c r="E272" i="21"/>
  <c r="E271" i="21"/>
  <c r="E270" i="21"/>
  <c r="E269" i="21"/>
  <c r="E268" i="21"/>
  <c r="E267" i="21"/>
  <c r="E266" i="21"/>
  <c r="E265" i="21"/>
  <c r="E264" i="21"/>
  <c r="E263" i="21"/>
  <c r="E262" i="21"/>
  <c r="E261" i="21"/>
  <c r="D253" i="21"/>
  <c r="E246" i="21"/>
  <c r="E245" i="21"/>
  <c r="E244" i="21"/>
  <c r="E243" i="21"/>
  <c r="E242" i="21"/>
  <c r="E241" i="21"/>
  <c r="E240" i="21"/>
  <c r="E239" i="21"/>
  <c r="E238" i="21"/>
  <c r="E237" i="21"/>
  <c r="E236" i="21"/>
  <c r="E235" i="21"/>
  <c r="E234" i="21"/>
  <c r="E233" i="21"/>
  <c r="E232" i="21"/>
  <c r="E231" i="21"/>
  <c r="D223" i="21"/>
  <c r="E217" i="21"/>
  <c r="E216" i="21"/>
  <c r="E215" i="21"/>
  <c r="E214" i="21"/>
  <c r="E213" i="21"/>
  <c r="E212" i="21"/>
  <c r="E211" i="21"/>
  <c r="E210" i="21"/>
  <c r="E209" i="21"/>
  <c r="E208" i="21"/>
  <c r="E207" i="21"/>
  <c r="E206" i="21"/>
  <c r="E205" i="21"/>
  <c r="E204" i="21"/>
  <c r="E203" i="21"/>
  <c r="E202" i="21"/>
  <c r="D194" i="21"/>
  <c r="E187" i="21"/>
  <c r="E186" i="21"/>
  <c r="E185" i="21"/>
  <c r="E184" i="21"/>
  <c r="E183" i="21"/>
  <c r="E182" i="21"/>
  <c r="E181" i="21"/>
  <c r="E180" i="21"/>
  <c r="E179" i="21"/>
  <c r="E178" i="21"/>
  <c r="E177" i="21"/>
  <c r="E176" i="21"/>
  <c r="E175" i="21"/>
  <c r="E174" i="21"/>
  <c r="E173" i="21"/>
  <c r="E172" i="21"/>
  <c r="D164" i="21"/>
  <c r="E155" i="21"/>
  <c r="E154" i="21"/>
  <c r="E153" i="21"/>
  <c r="E152" i="21"/>
  <c r="E151" i="21"/>
  <c r="E150" i="21"/>
  <c r="E149" i="21"/>
  <c r="E148" i="21"/>
  <c r="E147" i="21"/>
  <c r="E146" i="21"/>
  <c r="E145" i="21"/>
  <c r="E144" i="21"/>
  <c r="E143" i="21"/>
  <c r="E142" i="21"/>
  <c r="E141" i="21"/>
  <c r="E140" i="21"/>
  <c r="D132" i="21"/>
  <c r="E121" i="21"/>
  <c r="E124" i="21"/>
  <c r="E117" i="21"/>
  <c r="E116" i="21"/>
  <c r="E115" i="21"/>
  <c r="E113" i="21"/>
  <c r="E114" i="21"/>
  <c r="D100" i="21"/>
  <c r="D90" i="21"/>
  <c r="E90" i="21" s="1"/>
  <c r="D86" i="21"/>
  <c r="E88" i="21" s="1"/>
  <c r="D82" i="21"/>
  <c r="E83" i="21" s="1"/>
  <c r="D78" i="21"/>
  <c r="E81" i="21" s="1"/>
  <c r="D69" i="21"/>
  <c r="D59" i="21"/>
  <c r="E60" i="21" s="1"/>
  <c r="D55" i="21"/>
  <c r="E58" i="21" s="1"/>
  <c r="D51" i="21"/>
  <c r="E53" i="21" s="1"/>
  <c r="D47" i="21"/>
  <c r="E49" i="21" s="1"/>
  <c r="D38" i="21"/>
  <c r="D26" i="21"/>
  <c r="E29" i="21" s="1"/>
  <c r="D22" i="21"/>
  <c r="E25" i="21" s="1"/>
  <c r="D18" i="21"/>
  <c r="E19" i="21" s="1"/>
  <c r="D14" i="21"/>
  <c r="E16" i="21" s="1"/>
  <c r="D5" i="21"/>
  <c r="D251" i="20"/>
  <c r="D438" i="20"/>
  <c r="E439" i="20" s="1"/>
  <c r="D434" i="20"/>
  <c r="D430" i="20"/>
  <c r="E432" i="20" s="1"/>
  <c r="D426" i="20"/>
  <c r="E426" i="20" s="1"/>
  <c r="D408" i="20"/>
  <c r="E409" i="20" s="1"/>
  <c r="D404" i="20"/>
  <c r="E406" i="20" s="1"/>
  <c r="D400" i="20"/>
  <c r="E402" i="20" s="1"/>
  <c r="D396" i="20"/>
  <c r="E398" i="20" s="1"/>
  <c r="D377" i="20"/>
  <c r="E378" i="20" s="1"/>
  <c r="D373" i="20"/>
  <c r="E373" i="20" s="1"/>
  <c r="D369" i="20"/>
  <c r="E371" i="20" s="1"/>
  <c r="D365" i="20"/>
  <c r="E367" i="20" s="1"/>
  <c r="D349" i="20"/>
  <c r="E350" i="20" s="1"/>
  <c r="D345" i="20"/>
  <c r="D341" i="20"/>
  <c r="E341" i="20" s="1"/>
  <c r="D337" i="20"/>
  <c r="E338" i="20" s="1"/>
  <c r="D318" i="20"/>
  <c r="E321" i="20" s="1"/>
  <c r="D314" i="20"/>
  <c r="E317" i="20" s="1"/>
  <c r="D310" i="20"/>
  <c r="D306" i="20"/>
  <c r="E308" i="20" s="1"/>
  <c r="D286" i="20"/>
  <c r="E289" i="20" s="1"/>
  <c r="D282" i="20"/>
  <c r="E282" i="20" s="1"/>
  <c r="D278" i="20"/>
  <c r="E279" i="20" s="1"/>
  <c r="D274" i="20"/>
  <c r="E277" i="20" s="1"/>
  <c r="D255" i="20"/>
  <c r="E258" i="20" s="1"/>
  <c r="D247" i="20"/>
  <c r="E249" i="20" s="1"/>
  <c r="D243" i="20"/>
  <c r="E245" i="20" s="1"/>
  <c r="D228" i="20"/>
  <c r="E228" i="20" s="1"/>
  <c r="D224" i="20"/>
  <c r="E226" i="20" s="1"/>
  <c r="D220" i="20"/>
  <c r="D216" i="20"/>
  <c r="E217" i="20" s="1"/>
  <c r="D209" i="20"/>
  <c r="D198" i="20"/>
  <c r="E201" i="20" s="1"/>
  <c r="D194" i="20"/>
  <c r="E197" i="20" s="1"/>
  <c r="D179" i="20"/>
  <c r="D190" i="20"/>
  <c r="D186" i="20"/>
  <c r="E189" i="20" s="1"/>
  <c r="D169" i="20"/>
  <c r="E171" i="20" s="1"/>
  <c r="D165" i="20"/>
  <c r="E165" i="20" s="1"/>
  <c r="D161" i="20"/>
  <c r="E161" i="20" s="1"/>
  <c r="D157" i="20"/>
  <c r="E158" i="20" s="1"/>
  <c r="D236" i="20"/>
  <c r="C241" i="20"/>
  <c r="E237" i="20" s="1"/>
  <c r="D137" i="20"/>
  <c r="E140" i="20" s="1"/>
  <c r="D133" i="20"/>
  <c r="D129" i="20"/>
  <c r="E131" i="20" s="1"/>
  <c r="D125" i="20"/>
  <c r="E128" i="20" s="1"/>
  <c r="D110" i="20"/>
  <c r="D106" i="20"/>
  <c r="E107" i="20" s="1"/>
  <c r="D102" i="20"/>
  <c r="E105" i="20" s="1"/>
  <c r="D98" i="20"/>
  <c r="D80" i="20"/>
  <c r="D76" i="20"/>
  <c r="D72" i="20"/>
  <c r="E75" i="20" s="1"/>
  <c r="D68" i="20"/>
  <c r="D418" i="20"/>
  <c r="D388" i="20"/>
  <c r="D358" i="20"/>
  <c r="D328" i="20"/>
  <c r="D297" i="20"/>
  <c r="D148" i="20"/>
  <c r="D118" i="20"/>
  <c r="D89" i="20"/>
  <c r="D61" i="20"/>
  <c r="D52" i="20"/>
  <c r="E55" i="20" s="1"/>
  <c r="D48" i="20"/>
  <c r="D44" i="20"/>
  <c r="E45" i="20" s="1"/>
  <c r="D40" i="20"/>
  <c r="C38" i="20"/>
  <c r="E36" i="20" s="1"/>
  <c r="D23" i="20"/>
  <c r="D19" i="20"/>
  <c r="D15" i="20"/>
  <c r="D11" i="20"/>
  <c r="D3" i="20"/>
  <c r="C9" i="20"/>
  <c r="E7" i="20" s="1"/>
  <c r="D592" i="21"/>
  <c r="E590" i="21" s="1"/>
  <c r="D562" i="21"/>
  <c r="E557" i="21" s="1"/>
  <c r="D532" i="21"/>
  <c r="E530" i="21" s="1"/>
  <c r="D502" i="21"/>
  <c r="E499" i="21" s="1"/>
  <c r="D472" i="21"/>
  <c r="E470" i="21" s="1"/>
  <c r="D443" i="21"/>
  <c r="E436" i="21" s="1"/>
  <c r="D413" i="21"/>
  <c r="E411" i="21" s="1"/>
  <c r="D381" i="21"/>
  <c r="E380" i="21" s="1"/>
  <c r="D351" i="21"/>
  <c r="E344" i="21" s="1"/>
  <c r="C259" i="21"/>
  <c r="E254" i="21" s="1"/>
  <c r="D229" i="21"/>
  <c r="E226" i="21" s="1"/>
  <c r="D200" i="21"/>
  <c r="E199" i="21" s="1"/>
  <c r="D170" i="21"/>
  <c r="E167" i="21" s="1"/>
  <c r="C138" i="21"/>
  <c r="E137" i="21" s="1"/>
  <c r="C107" i="21"/>
  <c r="E101" i="21" s="1"/>
  <c r="C76" i="21"/>
  <c r="E73" i="21" s="1"/>
  <c r="D45" i="21"/>
  <c r="E39" i="21" s="1"/>
  <c r="D12" i="21"/>
  <c r="E10" i="21" s="1"/>
  <c r="C66" i="20"/>
  <c r="E65" i="20" s="1"/>
  <c r="C363" i="20"/>
  <c r="E361" i="20" s="1"/>
  <c r="C214" i="20"/>
  <c r="E213" i="20" s="1"/>
  <c r="C184" i="20"/>
  <c r="E183" i="20" s="1"/>
  <c r="C155" i="20"/>
  <c r="E151" i="20" s="1"/>
  <c r="C123" i="20"/>
  <c r="E122" i="20" s="1"/>
  <c r="C424" i="20"/>
  <c r="E422" i="20" s="1"/>
  <c r="C394" i="20"/>
  <c r="E393" i="20" s="1"/>
  <c r="C335" i="20"/>
  <c r="E334" i="20" s="1"/>
  <c r="C304" i="20"/>
  <c r="E300" i="20" s="1"/>
  <c r="C272" i="20"/>
  <c r="E268" i="20" s="1"/>
  <c r="C96" i="20"/>
  <c r="E92" i="20" s="1"/>
  <c r="C11" i="19"/>
  <c r="G2" i="9"/>
  <c r="G28" i="9"/>
  <c r="G20" i="9"/>
  <c r="G77" i="9"/>
  <c r="G30" i="9"/>
  <c r="G10" i="9"/>
  <c r="E23" i="20" l="1"/>
  <c r="E26" i="20"/>
  <c r="E441" i="20"/>
  <c r="E20" i="20"/>
  <c r="E22" i="20"/>
  <c r="E17" i="20"/>
  <c r="E18" i="20"/>
  <c r="E118" i="21"/>
  <c r="E109" i="21"/>
  <c r="E119" i="21"/>
  <c r="E110" i="21"/>
  <c r="E120" i="21"/>
  <c r="E111" i="21"/>
  <c r="E122" i="21"/>
  <c r="E123" i="21"/>
  <c r="E52" i="21"/>
  <c r="E54" i="21"/>
  <c r="E92" i="21"/>
  <c r="E62" i="21"/>
  <c r="E78" i="21"/>
  <c r="E50" i="21"/>
  <c r="E84" i="21"/>
  <c r="E51" i="21"/>
  <c r="E86" i="21"/>
  <c r="E91" i="21"/>
  <c r="E93" i="21"/>
  <c r="E85" i="21"/>
  <c r="E87" i="21"/>
  <c r="E89" i="21"/>
  <c r="E80" i="21"/>
  <c r="E79" i="21"/>
  <c r="E82" i="21"/>
  <c r="E55" i="21"/>
  <c r="E57" i="21"/>
  <c r="E47" i="21"/>
  <c r="E59" i="21"/>
  <c r="E48" i="21"/>
  <c r="E61" i="21"/>
  <c r="E56" i="21"/>
  <c r="E20" i="21"/>
  <c r="E21" i="21"/>
  <c r="E23" i="21"/>
  <c r="E14" i="21"/>
  <c r="E24" i="21"/>
  <c r="E22" i="21"/>
  <c r="E15" i="21"/>
  <c r="E17" i="21"/>
  <c r="E26" i="21"/>
  <c r="E27" i="21"/>
  <c r="E18" i="21"/>
  <c r="E28" i="21"/>
  <c r="E467" i="21"/>
  <c r="E255" i="21"/>
  <c r="E251" i="20"/>
  <c r="E252" i="20"/>
  <c r="E253" i="20"/>
  <c r="E254" i="20"/>
  <c r="E431" i="20"/>
  <c r="E403" i="20"/>
  <c r="E433" i="20"/>
  <c r="E430" i="20"/>
  <c r="E405" i="20"/>
  <c r="E440" i="20"/>
  <c r="E438" i="20"/>
  <c r="E407" i="20"/>
  <c r="E434" i="20"/>
  <c r="E435" i="20"/>
  <c r="E436" i="20"/>
  <c r="E437" i="20"/>
  <c r="E375" i="20"/>
  <c r="E427" i="20"/>
  <c r="E428" i="20"/>
  <c r="E429" i="20"/>
  <c r="E408" i="20"/>
  <c r="E410" i="20"/>
  <c r="E411" i="20"/>
  <c r="E404" i="20"/>
  <c r="E379" i="20"/>
  <c r="E400" i="20"/>
  <c r="E401" i="20"/>
  <c r="E374" i="20"/>
  <c r="E376" i="20"/>
  <c r="E396" i="20"/>
  <c r="E397" i="20"/>
  <c r="E314" i="20"/>
  <c r="E399" i="20"/>
  <c r="E380" i="20"/>
  <c r="E377" i="20"/>
  <c r="E315" i="20"/>
  <c r="E369" i="20"/>
  <c r="E370" i="20"/>
  <c r="E372" i="20"/>
  <c r="E365" i="20"/>
  <c r="E288" i="20"/>
  <c r="E351" i="20"/>
  <c r="E368" i="20"/>
  <c r="E366" i="20"/>
  <c r="E340" i="20"/>
  <c r="E342" i="20"/>
  <c r="E344" i="20"/>
  <c r="E352" i="20"/>
  <c r="E316" i="20"/>
  <c r="E318" i="20"/>
  <c r="E349" i="20"/>
  <c r="E345" i="20"/>
  <c r="E346" i="20"/>
  <c r="E347" i="20"/>
  <c r="E348" i="20"/>
  <c r="E286" i="20"/>
  <c r="E287" i="20"/>
  <c r="E343" i="20"/>
  <c r="E320" i="20"/>
  <c r="E339" i="20"/>
  <c r="E337" i="20"/>
  <c r="E319" i="20"/>
  <c r="E255" i="20"/>
  <c r="E310" i="20"/>
  <c r="E311" i="20"/>
  <c r="E312" i="20"/>
  <c r="E313" i="20"/>
  <c r="E306" i="20"/>
  <c r="E307" i="20"/>
  <c r="E309" i="20"/>
  <c r="E248" i="20"/>
  <c r="E280" i="20"/>
  <c r="E281" i="20"/>
  <c r="E250" i="20"/>
  <c r="E283" i="20"/>
  <c r="E284" i="20"/>
  <c r="E285" i="20"/>
  <c r="E278" i="20"/>
  <c r="E274" i="20"/>
  <c r="E275" i="20"/>
  <c r="E276" i="20"/>
  <c r="E257" i="20"/>
  <c r="E243" i="20"/>
  <c r="E244" i="20"/>
  <c r="E256" i="20"/>
  <c r="E247" i="20"/>
  <c r="E246" i="20"/>
  <c r="E231" i="20"/>
  <c r="E195" i="20"/>
  <c r="E224" i="20"/>
  <c r="E225" i="20"/>
  <c r="E220" i="20"/>
  <c r="E223" i="20"/>
  <c r="E221" i="20"/>
  <c r="E229" i="20"/>
  <c r="E230" i="20"/>
  <c r="E168" i="20"/>
  <c r="E218" i="20"/>
  <c r="E219" i="20"/>
  <c r="E227" i="20"/>
  <c r="E222" i="20"/>
  <c r="E216" i="20"/>
  <c r="E199" i="20"/>
  <c r="E198" i="20"/>
  <c r="E200" i="20"/>
  <c r="E194" i="20"/>
  <c r="E196" i="20"/>
  <c r="E166" i="20"/>
  <c r="E167" i="20"/>
  <c r="E192" i="20"/>
  <c r="E191" i="20"/>
  <c r="E193" i="20"/>
  <c r="E164" i="20"/>
  <c r="E190" i="20"/>
  <c r="E186" i="20"/>
  <c r="E187" i="20"/>
  <c r="E188" i="20"/>
  <c r="E170" i="20"/>
  <c r="E172" i="20"/>
  <c r="E169" i="20"/>
  <c r="E239" i="20"/>
  <c r="E139" i="20"/>
  <c r="E157" i="20"/>
  <c r="E160" i="20"/>
  <c r="E162" i="20"/>
  <c r="E163" i="20"/>
  <c r="E159" i="20"/>
  <c r="E238" i="20"/>
  <c r="E240" i="20"/>
  <c r="E236" i="20"/>
  <c r="E137" i="20"/>
  <c r="E138" i="20"/>
  <c r="E133" i="20"/>
  <c r="E134" i="20"/>
  <c r="E135" i="20"/>
  <c r="E136" i="20"/>
  <c r="E132" i="20"/>
  <c r="E129" i="20"/>
  <c r="E130" i="20"/>
  <c r="E125" i="20"/>
  <c r="E126" i="20"/>
  <c r="E127" i="20"/>
  <c r="E110" i="20"/>
  <c r="E106" i="20"/>
  <c r="E108" i="20"/>
  <c r="E109" i="20"/>
  <c r="E111" i="20"/>
  <c r="E112" i="20"/>
  <c r="E113" i="20"/>
  <c r="E102" i="20"/>
  <c r="E103" i="20"/>
  <c r="E104" i="20"/>
  <c r="E98" i="20"/>
  <c r="E99" i="20"/>
  <c r="E100" i="20"/>
  <c r="E101" i="20"/>
  <c r="E46" i="20"/>
  <c r="E48" i="20"/>
  <c r="E68" i="20"/>
  <c r="E47" i="20"/>
  <c r="E49" i="20"/>
  <c r="E70" i="20"/>
  <c r="E50" i="20"/>
  <c r="E51" i="20"/>
  <c r="E74" i="20"/>
  <c r="E52" i="20"/>
  <c r="E53" i="20"/>
  <c r="E76" i="20"/>
  <c r="E44" i="20"/>
  <c r="E54" i="20"/>
  <c r="E78" i="20"/>
  <c r="E69" i="20"/>
  <c r="E77" i="20"/>
  <c r="E71" i="20"/>
  <c r="E79" i="20"/>
  <c r="E72" i="20"/>
  <c r="E80" i="20"/>
  <c r="E73" i="20"/>
  <c r="E81" i="20"/>
  <c r="E82" i="20"/>
  <c r="E83" i="20"/>
  <c r="E41" i="20"/>
  <c r="E42" i="20"/>
  <c r="E40" i="20"/>
  <c r="E43" i="20"/>
  <c r="E15" i="20"/>
  <c r="E16" i="20"/>
  <c r="E19" i="20"/>
  <c r="E21" i="20"/>
  <c r="E11" i="20"/>
  <c r="E12" i="20"/>
  <c r="E13" i="20"/>
  <c r="E24" i="20"/>
  <c r="E14" i="20"/>
  <c r="E25" i="20"/>
  <c r="E556" i="21"/>
  <c r="E558" i="21"/>
  <c r="E588" i="21"/>
  <c r="E591" i="21"/>
  <c r="E587" i="21"/>
  <c r="E561" i="21"/>
  <c r="E586" i="21"/>
  <c r="E559" i="21"/>
  <c r="E560" i="21"/>
  <c r="E585" i="21"/>
  <c r="E589" i="21"/>
  <c r="E44" i="21"/>
  <c r="E501" i="21"/>
  <c r="E496" i="21"/>
  <c r="E497" i="21"/>
  <c r="E498" i="21"/>
  <c r="E500" i="21"/>
  <c r="E531" i="21"/>
  <c r="E526" i="21"/>
  <c r="E527" i="21"/>
  <c r="E528" i="21"/>
  <c r="E529" i="21"/>
  <c r="E466" i="21"/>
  <c r="E468" i="21"/>
  <c r="E471" i="21"/>
  <c r="E441" i="21"/>
  <c r="E469" i="21"/>
  <c r="E437" i="21"/>
  <c r="E438" i="21"/>
  <c r="E439" i="21"/>
  <c r="E440" i="21"/>
  <c r="E442" i="21"/>
  <c r="E409" i="21"/>
  <c r="E412" i="21"/>
  <c r="E406" i="21"/>
  <c r="E407" i="21"/>
  <c r="E408" i="21"/>
  <c r="E410" i="21"/>
  <c r="E350" i="21"/>
  <c r="E375" i="21"/>
  <c r="E376" i="21"/>
  <c r="E377" i="21"/>
  <c r="E379" i="21"/>
  <c r="E378" i="21"/>
  <c r="E349" i="21"/>
  <c r="E345" i="21"/>
  <c r="E346" i="21"/>
  <c r="E347" i="21"/>
  <c r="E348" i="21"/>
  <c r="E258" i="21"/>
  <c r="E256" i="21"/>
  <c r="E257" i="21"/>
  <c r="E227" i="21"/>
  <c r="E224" i="21"/>
  <c r="E228" i="21"/>
  <c r="E253" i="21"/>
  <c r="E223" i="21"/>
  <c r="E225" i="21"/>
  <c r="E194" i="21"/>
  <c r="E195" i="21"/>
  <c r="E196" i="21"/>
  <c r="E197" i="21"/>
  <c r="E198" i="21"/>
  <c r="E164" i="21"/>
  <c r="E165" i="21"/>
  <c r="E166" i="21"/>
  <c r="E168" i="21"/>
  <c r="E169" i="21"/>
  <c r="E133" i="21"/>
  <c r="E134" i="21"/>
  <c r="E132" i="21"/>
  <c r="E135" i="21"/>
  <c r="E136" i="21"/>
  <c r="E103" i="21"/>
  <c r="E105" i="21"/>
  <c r="E74" i="21"/>
  <c r="E75" i="21"/>
  <c r="E102" i="21"/>
  <c r="E104" i="21"/>
  <c r="E106" i="21"/>
  <c r="E69" i="21"/>
  <c r="E70" i="21"/>
  <c r="E71" i="21"/>
  <c r="E72" i="21"/>
  <c r="E100" i="21"/>
  <c r="E40" i="21"/>
  <c r="E41" i="21"/>
  <c r="E42" i="21"/>
  <c r="E43" i="21"/>
  <c r="E9" i="21"/>
  <c r="E38" i="21"/>
  <c r="E11" i="21"/>
  <c r="E5" i="21"/>
  <c r="E6" i="21"/>
  <c r="E7" i="21"/>
  <c r="E8" i="21"/>
  <c r="E392" i="20"/>
  <c r="E333" i="20"/>
  <c r="E362" i="20"/>
  <c r="E302" i="20"/>
  <c r="E270" i="20"/>
  <c r="E212" i="20"/>
  <c r="E179" i="20"/>
  <c r="E153" i="20"/>
  <c r="E119" i="20"/>
  <c r="E94" i="20"/>
  <c r="E269" i="20"/>
  <c r="E91" i="20"/>
  <c r="E301" i="20"/>
  <c r="E154" i="20"/>
  <c r="E303" i="20"/>
  <c r="E299" i="20"/>
  <c r="E266" i="20"/>
  <c r="E89" i="20"/>
  <c r="E90" i="20"/>
  <c r="E152" i="20"/>
  <c r="E120" i="20"/>
  <c r="E148" i="20"/>
  <c r="E180" i="20"/>
  <c r="E329" i="20"/>
  <c r="E359" i="20"/>
  <c r="E149" i="20"/>
  <c r="E328" i="20"/>
  <c r="E118" i="20"/>
  <c r="E297" i="20"/>
  <c r="E121" i="20"/>
  <c r="E298" i="20"/>
  <c r="E360" i="20"/>
  <c r="E388" i="20"/>
  <c r="E265" i="20"/>
  <c r="E271" i="20"/>
  <c r="E358" i="20"/>
  <c r="E389" i="20"/>
  <c r="E34" i="20"/>
  <c r="E210" i="20"/>
  <c r="E35" i="20"/>
  <c r="E93" i="20"/>
  <c r="E181" i="20"/>
  <c r="E37" i="20"/>
  <c r="E95" i="20"/>
  <c r="E150" i="20"/>
  <c r="E182" i="20"/>
  <c r="E390" i="20"/>
  <c r="E420" i="20"/>
  <c r="E209" i="20"/>
  <c r="E391" i="20"/>
  <c r="E421" i="20"/>
  <c r="E330" i="20"/>
  <c r="E423" i="20"/>
  <c r="E418" i="20"/>
  <c r="E32" i="20"/>
  <c r="E267" i="20"/>
  <c r="E331" i="20"/>
  <c r="E33" i="20"/>
  <c r="E211" i="20"/>
  <c r="E332" i="20"/>
  <c r="E419" i="20"/>
  <c r="E6" i="20"/>
  <c r="E5" i="20"/>
  <c r="E3" i="20"/>
  <c r="E4" i="20"/>
  <c r="E8" i="20"/>
  <c r="G3" i="9"/>
  <c r="G4" i="9"/>
  <c r="G5" i="9"/>
  <c r="G6" i="9"/>
  <c r="G7" i="9"/>
  <c r="G8" i="9"/>
  <c r="G9" i="9"/>
  <c r="G11" i="9"/>
  <c r="G12" i="9"/>
  <c r="G13" i="9"/>
  <c r="G14" i="9"/>
  <c r="G15" i="9"/>
  <c r="G16" i="9"/>
  <c r="G17" i="9"/>
  <c r="G18" i="9"/>
  <c r="G19" i="9"/>
  <c r="G21" i="9"/>
  <c r="G22" i="9"/>
  <c r="G23" i="9"/>
  <c r="G24" i="9"/>
  <c r="G25" i="9"/>
  <c r="G26" i="9"/>
  <c r="G27" i="9"/>
  <c r="G29"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8" i="9"/>
  <c r="G79" i="9"/>
  <c r="G80" i="9"/>
  <c r="G81" i="9"/>
  <c r="G82" i="9"/>
  <c r="G83" i="9"/>
  <c r="G84" i="9"/>
  <c r="G85" i="9"/>
  <c r="G86" i="9"/>
  <c r="G87" i="9"/>
  <c r="G88" i="9"/>
  <c r="G89" i="9"/>
  <c r="G90" i="9"/>
  <c r="G91" i="9"/>
  <c r="G92" i="9"/>
  <c r="G93" i="9"/>
  <c r="G94" i="9"/>
  <c r="G95" i="9"/>
  <c r="G96" i="9"/>
  <c r="G97" i="9"/>
  <c r="G98" i="9"/>
  <c r="G99" i="9"/>
  <c r="G100" i="9"/>
  <c r="G101" i="9"/>
  <c r="G102" i="9"/>
  <c r="E241" i="20" l="1"/>
  <c r="E9" i="20"/>
  <c r="C12" i="21"/>
  <c r="E304" i="20"/>
  <c r="E272" i="20"/>
  <c r="E214" i="20"/>
  <c r="E184" i="20"/>
  <c r="E96" i="20"/>
  <c r="E38" i="20"/>
  <c r="G104" i="9"/>
  <c r="A5" i="15"/>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100" i="15" l="1"/>
  <c r="A101" i="15" s="1"/>
  <c r="Z89" i="15"/>
  <c r="Y89" i="15"/>
  <c r="Z88" i="15"/>
  <c r="Y88" i="15"/>
  <c r="Z87" i="15"/>
  <c r="Y87" i="15"/>
  <c r="Z86" i="15"/>
  <c r="Y86" i="15"/>
  <c r="Z85" i="15"/>
  <c r="Y85" i="15"/>
  <c r="Z84" i="15"/>
  <c r="Y84" i="15"/>
  <c r="Z83" i="15"/>
  <c r="Y83" i="15"/>
  <c r="Z82" i="15"/>
  <c r="Y82" i="15"/>
  <c r="Z81" i="15"/>
  <c r="Y81" i="15"/>
  <c r="Z80" i="15"/>
  <c r="Y80" i="15"/>
  <c r="Z79" i="15"/>
  <c r="Y79" i="15"/>
  <c r="Z78" i="15"/>
  <c r="Y78" i="15"/>
  <c r="Z77" i="15"/>
  <c r="Y77" i="15"/>
  <c r="Z76" i="15"/>
  <c r="Y76" i="15"/>
  <c r="Z75" i="15"/>
  <c r="Y75" i="15"/>
  <c r="Z74" i="15"/>
  <c r="Y74" i="15"/>
  <c r="Z73" i="15"/>
  <c r="Y73" i="15"/>
  <c r="Z72" i="15"/>
  <c r="Y72" i="15"/>
  <c r="Z71" i="15"/>
  <c r="Y71" i="15"/>
  <c r="Z70" i="15"/>
  <c r="Y70" i="15"/>
  <c r="Z69" i="15"/>
  <c r="Y69" i="15"/>
  <c r="Z68" i="15"/>
  <c r="Y68" i="15"/>
  <c r="Z67" i="15"/>
  <c r="Y67" i="15"/>
  <c r="Z66" i="15"/>
  <c r="Y66" i="15"/>
  <c r="Z65" i="15"/>
  <c r="Y65" i="15"/>
  <c r="Z64" i="15"/>
  <c r="Y64" i="15"/>
  <c r="Z63" i="15"/>
  <c r="Y63" i="15"/>
  <c r="Z62" i="15"/>
  <c r="Y62" i="15"/>
  <c r="Z61" i="15"/>
  <c r="Y61" i="15"/>
  <c r="Z60" i="15"/>
  <c r="Y60" i="15"/>
  <c r="Z59" i="15"/>
  <c r="Y59" i="15"/>
  <c r="Z58" i="15"/>
  <c r="Y58" i="15"/>
  <c r="Z57" i="15"/>
  <c r="Y57" i="15"/>
  <c r="Z56" i="15"/>
  <c r="Y56" i="15"/>
  <c r="Z55" i="15"/>
  <c r="Y55" i="15"/>
  <c r="Z54" i="15"/>
  <c r="Y54" i="15"/>
  <c r="Z53" i="15"/>
  <c r="Y53" i="15"/>
  <c r="Z52" i="15"/>
  <c r="Y52" i="15"/>
  <c r="Z51" i="15"/>
  <c r="Y51" i="15"/>
  <c r="Z50" i="15"/>
  <c r="Y50" i="15"/>
  <c r="Z49" i="15"/>
  <c r="Y49" i="15"/>
  <c r="Z48" i="15"/>
  <c r="Y48" i="15"/>
  <c r="Z47" i="15"/>
  <c r="Y47" i="15"/>
  <c r="Z46" i="15"/>
  <c r="Y46" i="15"/>
  <c r="Z45" i="15"/>
  <c r="Y45" i="15"/>
  <c r="Z44" i="15"/>
  <c r="Y44" i="15"/>
  <c r="Z43" i="15"/>
  <c r="Y43" i="15"/>
  <c r="Z42" i="15"/>
  <c r="Y42" i="15"/>
  <c r="Z41" i="15"/>
  <c r="Y41" i="15"/>
  <c r="Z40" i="15"/>
  <c r="Y40" i="15"/>
  <c r="Z39" i="15"/>
  <c r="Y39" i="15"/>
  <c r="Z38" i="15"/>
  <c r="Y38" i="15"/>
  <c r="Z37" i="15"/>
  <c r="Y37" i="15"/>
  <c r="Z36" i="15"/>
  <c r="Y36" i="15"/>
  <c r="Z35" i="15"/>
  <c r="Y35" i="15"/>
  <c r="Z34" i="15"/>
  <c r="Y34" i="15"/>
  <c r="Z33" i="15"/>
  <c r="Y33" i="15"/>
  <c r="Z32" i="15"/>
  <c r="Y32" i="15"/>
  <c r="Z31" i="15"/>
  <c r="Y31" i="15"/>
  <c r="Z30" i="15"/>
  <c r="Y30" i="15"/>
  <c r="Z29" i="15"/>
  <c r="Y29" i="15"/>
  <c r="Z28" i="15"/>
  <c r="Y28" i="15"/>
  <c r="Z27" i="15"/>
  <c r="Y27" i="15"/>
  <c r="Z26" i="15"/>
  <c r="Y26" i="15"/>
  <c r="Z25" i="15"/>
  <c r="Y25" i="15"/>
  <c r="Z24" i="15"/>
  <c r="Y24" i="15"/>
  <c r="Z23" i="15"/>
  <c r="Y23" i="15"/>
  <c r="Z22" i="15"/>
  <c r="Y22" i="15"/>
  <c r="Z21" i="15"/>
  <c r="Y21" i="15"/>
  <c r="Z20" i="15"/>
  <c r="Y20" i="15"/>
  <c r="Z19" i="15"/>
  <c r="Y19" i="15"/>
  <c r="Z18" i="15"/>
  <c r="Y18" i="15"/>
  <c r="Z17" i="15"/>
  <c r="Y17" i="15"/>
  <c r="Z16" i="15"/>
  <c r="Y16" i="15"/>
  <c r="Z15" i="15"/>
  <c r="Y15" i="15"/>
  <c r="Z14" i="15"/>
  <c r="Y14" i="15"/>
  <c r="Z13" i="15"/>
  <c r="Y13" i="15"/>
  <c r="Z12" i="15"/>
  <c r="Y12" i="15"/>
  <c r="Z11" i="15"/>
  <c r="Y11" i="15"/>
  <c r="Z10" i="15"/>
  <c r="Y10" i="15"/>
  <c r="Z9" i="15"/>
  <c r="Y9" i="15"/>
  <c r="Z8" i="15"/>
  <c r="Y8" i="15"/>
  <c r="Z7" i="15"/>
  <c r="Y7" i="15"/>
  <c r="Z6" i="15"/>
  <c r="Y6" i="15"/>
  <c r="Z5" i="15"/>
  <c r="Y5" i="15"/>
  <c r="Z4" i="15"/>
  <c r="Y4" i="15"/>
  <c r="B17" i="12" l="1"/>
  <c r="B7" i="12" l="1"/>
  <c r="G2" i="3" l="1"/>
  <c r="C111" i="3" l="1"/>
  <c r="B130" i="3"/>
  <c r="D109" i="3" l="1"/>
  <c r="D96" i="3"/>
  <c r="D97" i="3"/>
  <c r="D105" i="3"/>
  <c r="D106" i="3"/>
  <c r="D100" i="3"/>
  <c r="D107" i="3"/>
  <c r="D103" i="3"/>
  <c r="D104" i="3"/>
  <c r="D99" i="3"/>
  <c r="D101" i="3"/>
  <c r="D108" i="3"/>
  <c r="D110" i="3"/>
  <c r="D98" i="3"/>
  <c r="D102" i="3"/>
  <c r="A118" i="3"/>
  <c r="A119" i="3" s="1"/>
  <c r="A120" i="3" s="1"/>
  <c r="A121" i="3" s="1"/>
  <c r="A122" i="3" s="1"/>
  <c r="A123" i="3" s="1"/>
  <c r="A124" i="3" s="1"/>
  <c r="A125" i="3" s="1"/>
  <c r="A126" i="3" s="1"/>
  <c r="A127" i="3" s="1"/>
  <c r="D111" i="3" l="1"/>
  <c r="N96" i="3"/>
  <c r="N100" i="3" l="1"/>
  <c r="N102" i="3" s="1"/>
  <c r="G4" i="3"/>
  <c r="H4" i="3" s="1"/>
  <c r="G5" i="3"/>
  <c r="H5" i="3" s="1"/>
  <c r="G6" i="3"/>
  <c r="H6" i="3" s="1"/>
  <c r="G7" i="3"/>
  <c r="H7" i="3" s="1"/>
  <c r="G8" i="3"/>
  <c r="H8" i="3" s="1"/>
  <c r="G9" i="3"/>
  <c r="H9" i="3" s="1"/>
  <c r="G10" i="3"/>
  <c r="H10" i="3" s="1"/>
  <c r="G11" i="3"/>
  <c r="H11" i="3" s="1"/>
  <c r="G12" i="3"/>
  <c r="H12" i="3" s="1"/>
  <c r="G13" i="3"/>
  <c r="H13" i="3" s="1"/>
  <c r="G14" i="3"/>
  <c r="H14" i="3" s="1"/>
  <c r="G15" i="3"/>
  <c r="H15" i="3" s="1"/>
  <c r="G16" i="3"/>
  <c r="H16" i="3" s="1"/>
  <c r="G17" i="3"/>
  <c r="H17" i="3" s="1"/>
  <c r="G18" i="3"/>
  <c r="H18" i="3" s="1"/>
  <c r="G19" i="3"/>
  <c r="H19" i="3" s="1"/>
  <c r="G20" i="3"/>
  <c r="H20" i="3" s="1"/>
  <c r="G21" i="3"/>
  <c r="H21" i="3" s="1"/>
  <c r="G22" i="3"/>
  <c r="H22" i="3" s="1"/>
  <c r="G23" i="3"/>
  <c r="H23" i="3" s="1"/>
  <c r="G24" i="3"/>
  <c r="H24" i="3" s="1"/>
  <c r="G25" i="3"/>
  <c r="H25" i="3" s="1"/>
  <c r="G26" i="3"/>
  <c r="H26" i="3" s="1"/>
  <c r="G27" i="3"/>
  <c r="H27" i="3" s="1"/>
  <c r="G28" i="3"/>
  <c r="H28" i="3" s="1"/>
  <c r="G29" i="3"/>
  <c r="H29" i="3" s="1"/>
  <c r="G30" i="3"/>
  <c r="H30" i="3" s="1"/>
  <c r="G31" i="3"/>
  <c r="H31" i="3" s="1"/>
  <c r="G32" i="3"/>
  <c r="H32" i="3" s="1"/>
  <c r="G33" i="3"/>
  <c r="H33" i="3" s="1"/>
  <c r="G34" i="3"/>
  <c r="H34" i="3" s="1"/>
  <c r="G35" i="3"/>
  <c r="H35" i="3" s="1"/>
  <c r="G36" i="3"/>
  <c r="H36" i="3" s="1"/>
  <c r="G37" i="3"/>
  <c r="H37" i="3" s="1"/>
  <c r="G38" i="3"/>
  <c r="H38" i="3" s="1"/>
  <c r="G39" i="3"/>
  <c r="H39" i="3" s="1"/>
  <c r="G40" i="3"/>
  <c r="H40" i="3" s="1"/>
  <c r="G41" i="3"/>
  <c r="H41" i="3" s="1"/>
  <c r="G42" i="3"/>
  <c r="H42" i="3" s="1"/>
  <c r="G43" i="3"/>
  <c r="H43" i="3" s="1"/>
  <c r="G47" i="3"/>
  <c r="H47" i="3" s="1"/>
  <c r="G44" i="3"/>
  <c r="H44" i="3" s="1"/>
  <c r="G45" i="3"/>
  <c r="H45" i="3" s="1"/>
  <c r="G46" i="3"/>
  <c r="H46" i="3" s="1"/>
  <c r="G48" i="3"/>
  <c r="H48" i="3" s="1"/>
  <c r="G49" i="3"/>
  <c r="H49" i="3" s="1"/>
  <c r="G50" i="3"/>
  <c r="H50" i="3" s="1"/>
  <c r="G51" i="3"/>
  <c r="H51" i="3" s="1"/>
  <c r="G52" i="3"/>
  <c r="H52" i="3" s="1"/>
  <c r="G53" i="3"/>
  <c r="H53" i="3" s="1"/>
  <c r="G54" i="3"/>
  <c r="H54" i="3" s="1"/>
  <c r="G55" i="3"/>
  <c r="H55" i="3" s="1"/>
  <c r="G56" i="3"/>
  <c r="H56" i="3" s="1"/>
  <c r="G57" i="3"/>
  <c r="H57" i="3" s="1"/>
  <c r="G58" i="3"/>
  <c r="H58" i="3" s="1"/>
  <c r="G59" i="3"/>
  <c r="H59" i="3" s="1"/>
  <c r="G60" i="3"/>
  <c r="H60" i="3" s="1"/>
  <c r="G61" i="3"/>
  <c r="H61" i="3" s="1"/>
  <c r="G62" i="3"/>
  <c r="H62" i="3" s="1"/>
  <c r="G63" i="3"/>
  <c r="H63" i="3" s="1"/>
  <c r="G64" i="3"/>
  <c r="H64" i="3" s="1"/>
  <c r="G65" i="3"/>
  <c r="H65" i="3" s="1"/>
  <c r="G66" i="3"/>
  <c r="H66" i="3" s="1"/>
  <c r="G67" i="3"/>
  <c r="H67" i="3" s="1"/>
  <c r="G68" i="3"/>
  <c r="H68" i="3" s="1"/>
  <c r="G69" i="3"/>
  <c r="H69" i="3" s="1"/>
  <c r="G70" i="3"/>
  <c r="H70" i="3" s="1"/>
  <c r="G71" i="3"/>
  <c r="H71" i="3" s="1"/>
  <c r="G72" i="3"/>
  <c r="H72" i="3" s="1"/>
  <c r="G73" i="3"/>
  <c r="H73" i="3" s="1"/>
  <c r="G74" i="3"/>
  <c r="H74" i="3" s="1"/>
  <c r="G75" i="3"/>
  <c r="H75" i="3" s="1"/>
  <c r="G76" i="3"/>
  <c r="H76" i="3" s="1"/>
  <c r="G77" i="3"/>
  <c r="H77" i="3" s="1"/>
  <c r="G78" i="3"/>
  <c r="H78" i="3" s="1"/>
  <c r="G79" i="3"/>
  <c r="H79" i="3" s="1"/>
  <c r="G80" i="3"/>
  <c r="H80" i="3" s="1"/>
  <c r="G81" i="3"/>
  <c r="H81" i="3" s="1"/>
  <c r="G82" i="3"/>
  <c r="H82" i="3" s="1"/>
  <c r="G83" i="3"/>
  <c r="H83" i="3" s="1"/>
  <c r="G84" i="3"/>
  <c r="H84" i="3" s="1"/>
  <c r="G85" i="3"/>
  <c r="H85" i="3" s="1"/>
  <c r="G86" i="3"/>
  <c r="H86" i="3" s="1"/>
  <c r="G87" i="3"/>
  <c r="H87" i="3" s="1"/>
  <c r="G88" i="3"/>
  <c r="H88" i="3" s="1"/>
  <c r="G89" i="3"/>
  <c r="H89" i="3" s="1"/>
  <c r="G90" i="3"/>
  <c r="H90" i="3" s="1"/>
  <c r="G91" i="3"/>
  <c r="H91" i="3" s="1"/>
  <c r="G92" i="3"/>
  <c r="H92" i="3" s="1"/>
  <c r="G3" i="3"/>
  <c r="H3" i="3" s="1"/>
  <c r="A3" i="3"/>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E62" i="20" l="1"/>
  <c r="E61" i="20"/>
  <c r="E64" i="20"/>
  <c r="E63" i="20"/>
  <c r="C2" i="22"/>
  <c r="C5" i="22"/>
  <c r="C7" i="22"/>
  <c r="C4" i="22"/>
  <c r="C6" i="22"/>
  <c r="C3" i="22"/>
  <c r="C9"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nubia</author>
    <author>auxcontapatios</author>
  </authors>
  <commentList>
    <comment ref="B4" authorId="0" shapeId="0" xr:uid="{00000000-0006-0000-0100-000001000000}">
      <text>
        <r>
          <rPr>
            <b/>
            <sz val="9"/>
            <color indexed="81"/>
            <rFont val="Tahoma"/>
            <family val="2"/>
          </rPr>
          <t>RESONDE ENCUESTA DESDE CEL COMPAÑERO</t>
        </r>
        <r>
          <rPr>
            <sz val="9"/>
            <color indexed="81"/>
            <rFont val="Tahoma"/>
            <family val="2"/>
          </rPr>
          <t xml:space="preserve">
</t>
        </r>
      </text>
    </comment>
    <comment ref="M6" authorId="0" shapeId="0" xr:uid="{00000000-0006-0000-0100-000002000000}">
      <text>
        <r>
          <rPr>
            <b/>
            <sz val="9"/>
            <color indexed="81"/>
            <rFont val="Tahoma"/>
            <family val="2"/>
          </rPr>
          <t>DATOS PERSONALES</t>
        </r>
        <r>
          <rPr>
            <sz val="9"/>
            <color indexed="81"/>
            <rFont val="Tahoma"/>
            <family val="2"/>
          </rPr>
          <t xml:space="preserve">
</t>
        </r>
      </text>
    </comment>
    <comment ref="N8" authorId="1" shapeId="0" xr:uid="{00000000-0006-0000-0100-000003000000}">
      <text>
        <r>
          <rPr>
            <b/>
            <sz val="9"/>
            <color indexed="81"/>
            <rFont val="Tahoma"/>
            <family val="2"/>
          </rPr>
          <t>CORPORATIVO AKC</t>
        </r>
        <r>
          <rPr>
            <sz val="9"/>
            <color indexed="81"/>
            <rFont val="Tahoma"/>
            <family val="2"/>
          </rPr>
          <t xml:space="preserve">
</t>
        </r>
      </text>
    </comment>
    <comment ref="B11" authorId="0" shapeId="0" xr:uid="{00000000-0006-0000-0100-000004000000}">
      <text>
        <r>
          <rPr>
            <b/>
            <sz val="9"/>
            <color indexed="81"/>
            <rFont val="Tahoma"/>
            <family val="2"/>
          </rPr>
          <t>responde la encuesta desde un celular de compañero</t>
        </r>
        <r>
          <rPr>
            <sz val="9"/>
            <color indexed="81"/>
            <rFont val="Tahoma"/>
            <family val="2"/>
          </rPr>
          <t xml:space="preserve">
</t>
        </r>
      </text>
    </comment>
    <comment ref="N14" authorId="1" shapeId="0" xr:uid="{00000000-0006-0000-0100-000005000000}">
      <text>
        <r>
          <rPr>
            <b/>
            <sz val="9"/>
            <color indexed="81"/>
            <rFont val="Tahoma"/>
            <family val="2"/>
          </rPr>
          <t>CORPORATIVO AKC</t>
        </r>
        <r>
          <rPr>
            <sz val="9"/>
            <color indexed="81"/>
            <rFont val="Tahoma"/>
            <family val="2"/>
          </rPr>
          <t xml:space="preserve">
</t>
        </r>
      </text>
    </comment>
    <comment ref="M15" authorId="0" shapeId="0" xr:uid="{00000000-0006-0000-0100-000006000000}">
      <text>
        <r>
          <rPr>
            <sz val="9"/>
            <color indexed="81"/>
            <rFont val="Tahoma"/>
            <family val="2"/>
          </rPr>
          <t xml:space="preserve">Datos personales
</t>
        </r>
      </text>
    </comment>
    <comment ref="M16" authorId="0" shapeId="0" xr:uid="{00000000-0006-0000-0100-000007000000}">
      <text>
        <r>
          <rPr>
            <b/>
            <sz val="9"/>
            <color indexed="81"/>
            <rFont val="Tahoma"/>
            <family val="2"/>
          </rPr>
          <t>DATOS PERSOALES</t>
        </r>
        <r>
          <rPr>
            <sz val="9"/>
            <color indexed="81"/>
            <rFont val="Tahoma"/>
            <family val="2"/>
          </rPr>
          <t xml:space="preserve">
</t>
        </r>
      </text>
    </comment>
    <comment ref="M19" authorId="0" shapeId="0" xr:uid="{00000000-0006-0000-0100-000008000000}">
      <text>
        <r>
          <rPr>
            <sz val="9"/>
            <color indexed="81"/>
            <rFont val="Tahoma"/>
            <family val="2"/>
          </rPr>
          <t xml:space="preserve">DATOS PERSONALES
</t>
        </r>
      </text>
    </comment>
    <comment ref="M23" authorId="0" shapeId="0" xr:uid="{00000000-0006-0000-0100-000009000000}">
      <text>
        <r>
          <rPr>
            <b/>
            <sz val="9"/>
            <color indexed="81"/>
            <rFont val="Tahoma"/>
            <family val="2"/>
          </rPr>
          <t>DATOS PERSONALES</t>
        </r>
        <r>
          <rPr>
            <sz val="9"/>
            <color indexed="81"/>
            <rFont val="Tahoma"/>
            <family val="2"/>
          </rPr>
          <t xml:space="preserve">
</t>
        </r>
      </text>
    </comment>
    <comment ref="M24" authorId="0" shapeId="0" xr:uid="{00000000-0006-0000-0100-00000A000000}">
      <text>
        <r>
          <rPr>
            <b/>
            <sz val="9"/>
            <color indexed="81"/>
            <rFont val="Tahoma"/>
            <family val="2"/>
          </rPr>
          <t>RECARGA DATOS</t>
        </r>
        <r>
          <rPr>
            <sz val="9"/>
            <color indexed="81"/>
            <rFont val="Tahoma"/>
            <family val="2"/>
          </rPr>
          <t xml:space="preserve">
</t>
        </r>
      </text>
    </comment>
    <comment ref="N26" authorId="1" shapeId="0" xr:uid="{00000000-0006-0000-0100-00000B000000}">
      <text>
        <r>
          <rPr>
            <b/>
            <sz val="9"/>
            <color indexed="81"/>
            <rFont val="Tahoma"/>
            <family val="2"/>
          </rPr>
          <t>CORPORATIVO AKC</t>
        </r>
        <r>
          <rPr>
            <sz val="9"/>
            <color indexed="81"/>
            <rFont val="Tahoma"/>
            <family val="2"/>
          </rPr>
          <t xml:space="preserve">
</t>
        </r>
      </text>
    </comment>
    <comment ref="M27" authorId="0" shapeId="0" xr:uid="{00000000-0006-0000-0100-00000C000000}">
      <text>
        <r>
          <rPr>
            <b/>
            <sz val="9"/>
            <color indexed="81"/>
            <rFont val="Tahoma"/>
            <family val="2"/>
          </rPr>
          <t>DATOS PERSONALES</t>
        </r>
      </text>
    </comment>
    <comment ref="M30" authorId="0" shapeId="0" xr:uid="{00000000-0006-0000-0100-00000D000000}">
      <text>
        <r>
          <rPr>
            <b/>
            <sz val="9"/>
            <color indexed="81"/>
            <rFont val="Tahoma"/>
            <family val="2"/>
          </rPr>
          <t>DATOS PERSONALES</t>
        </r>
        <r>
          <rPr>
            <sz val="9"/>
            <color indexed="81"/>
            <rFont val="Tahoma"/>
            <family val="2"/>
          </rPr>
          <t xml:space="preserve">
</t>
        </r>
      </text>
    </comment>
    <comment ref="M32" authorId="0" shapeId="0" xr:uid="{00000000-0006-0000-0100-00000E000000}">
      <text>
        <r>
          <rPr>
            <sz val="9"/>
            <color indexed="81"/>
            <rFont val="Tahoma"/>
            <family val="2"/>
          </rPr>
          <t xml:space="preserve">DATOS PERSONALES
</t>
        </r>
      </text>
    </comment>
    <comment ref="M33" authorId="0" shapeId="0" xr:uid="{00000000-0006-0000-0100-00000F000000}">
      <text>
        <r>
          <rPr>
            <b/>
            <sz val="9"/>
            <color indexed="81"/>
            <rFont val="Tahoma"/>
            <family val="2"/>
          </rPr>
          <t>RESPONDE DESDE EL CEL CONTABILIDAD</t>
        </r>
      </text>
    </comment>
    <comment ref="M35" authorId="0" shapeId="0" xr:uid="{00000000-0006-0000-0100-000010000000}">
      <text>
        <r>
          <rPr>
            <b/>
            <sz val="9"/>
            <color indexed="81"/>
            <rFont val="Tahoma"/>
            <family val="2"/>
          </rPr>
          <t>DATOS PERSONALES</t>
        </r>
        <r>
          <rPr>
            <sz val="9"/>
            <color indexed="81"/>
            <rFont val="Tahoma"/>
            <family val="2"/>
          </rPr>
          <t xml:space="preserve">
</t>
        </r>
      </text>
    </comment>
    <comment ref="M36" authorId="0" shapeId="0" xr:uid="{00000000-0006-0000-0100-000011000000}">
      <text>
        <r>
          <rPr>
            <b/>
            <sz val="9"/>
            <color indexed="81"/>
            <rFont val="Tahoma"/>
            <family val="2"/>
          </rPr>
          <t>DATOS PERSONALES</t>
        </r>
        <r>
          <rPr>
            <sz val="9"/>
            <color indexed="81"/>
            <rFont val="Tahoma"/>
            <family val="2"/>
          </rPr>
          <t xml:space="preserve">
</t>
        </r>
      </text>
    </comment>
    <comment ref="M38" authorId="0" shapeId="0" xr:uid="{00000000-0006-0000-0100-000012000000}">
      <text>
        <r>
          <rPr>
            <b/>
            <sz val="9"/>
            <color indexed="81"/>
            <rFont val="Tahoma"/>
            <family val="2"/>
          </rPr>
          <t>nubia:</t>
        </r>
        <r>
          <rPr>
            <sz val="9"/>
            <color indexed="81"/>
            <rFont val="Tahoma"/>
            <family val="2"/>
          </rPr>
          <t xml:space="preserve">
WHASAP WEB</t>
        </r>
      </text>
    </comment>
    <comment ref="M40" authorId="0" shapeId="0" xr:uid="{00000000-0006-0000-0100-000013000000}">
      <text>
        <r>
          <rPr>
            <sz val="9"/>
            <color indexed="81"/>
            <rFont val="Tahoma"/>
            <family val="2"/>
          </rPr>
          <t xml:space="preserve">WHATSAPP WEB
</t>
        </r>
      </text>
    </comment>
    <comment ref="M42" authorId="0" shapeId="0" xr:uid="{00000000-0006-0000-0100-000014000000}">
      <text>
        <r>
          <rPr>
            <b/>
            <sz val="9"/>
            <color indexed="81"/>
            <rFont val="Tahoma"/>
            <family val="2"/>
          </rPr>
          <t>WI-FI</t>
        </r>
        <r>
          <rPr>
            <sz val="9"/>
            <color indexed="81"/>
            <rFont val="Tahoma"/>
            <family val="2"/>
          </rPr>
          <t xml:space="preserve">
</t>
        </r>
      </text>
    </comment>
    <comment ref="N45" authorId="1" shapeId="0" xr:uid="{00000000-0006-0000-0100-000015000000}">
      <text>
        <r>
          <rPr>
            <b/>
            <sz val="9"/>
            <color indexed="81"/>
            <rFont val="Tahoma"/>
            <family val="2"/>
          </rPr>
          <t>CORPORATIVO AKC</t>
        </r>
        <r>
          <rPr>
            <sz val="9"/>
            <color indexed="81"/>
            <rFont val="Tahoma"/>
            <family val="2"/>
          </rPr>
          <t xml:space="preserve">
</t>
        </r>
      </text>
    </comment>
    <comment ref="M47" authorId="0" shapeId="0" xr:uid="{00000000-0006-0000-0100-000016000000}">
      <text>
        <r>
          <rPr>
            <b/>
            <sz val="9"/>
            <color indexed="81"/>
            <rFont val="Tahoma"/>
            <family val="2"/>
          </rPr>
          <t>DATOS PERSONALES</t>
        </r>
        <r>
          <rPr>
            <sz val="9"/>
            <color indexed="81"/>
            <rFont val="Tahoma"/>
            <family val="2"/>
          </rPr>
          <t xml:space="preserve">
</t>
        </r>
      </text>
    </comment>
    <comment ref="M51" authorId="0" shapeId="0" xr:uid="{00000000-0006-0000-0100-000017000000}">
      <text>
        <r>
          <rPr>
            <b/>
            <sz val="9"/>
            <color indexed="81"/>
            <rFont val="Tahoma"/>
            <family val="2"/>
          </rPr>
          <t>DATOS PERSONALES</t>
        </r>
        <r>
          <rPr>
            <sz val="9"/>
            <color indexed="81"/>
            <rFont val="Tahoma"/>
            <family val="2"/>
          </rPr>
          <t xml:space="preserve">
</t>
        </r>
      </text>
    </comment>
    <comment ref="N60" authorId="1" shapeId="0" xr:uid="{00000000-0006-0000-0100-000018000000}">
      <text>
        <r>
          <rPr>
            <b/>
            <sz val="9"/>
            <color indexed="81"/>
            <rFont val="Tahoma"/>
            <family val="2"/>
          </rPr>
          <t>CORPORATIVO AKC</t>
        </r>
        <r>
          <rPr>
            <sz val="9"/>
            <color indexed="81"/>
            <rFont val="Tahoma"/>
            <family val="2"/>
          </rPr>
          <t xml:space="preserve">
</t>
        </r>
      </text>
    </comment>
    <comment ref="M62" authorId="0" shapeId="0" xr:uid="{00000000-0006-0000-0100-000019000000}">
      <text>
        <r>
          <rPr>
            <b/>
            <sz val="9"/>
            <color indexed="81"/>
            <rFont val="Tahoma"/>
            <family val="2"/>
          </rPr>
          <t>DATOS PERSONALES</t>
        </r>
        <r>
          <rPr>
            <sz val="9"/>
            <color indexed="81"/>
            <rFont val="Tahoma"/>
            <family val="2"/>
          </rPr>
          <t xml:space="preserve">
</t>
        </r>
      </text>
    </comment>
    <comment ref="M63" authorId="0" shapeId="0" xr:uid="{00000000-0006-0000-0100-00001A000000}">
      <text>
        <r>
          <rPr>
            <b/>
            <sz val="9"/>
            <color indexed="81"/>
            <rFont val="Tahoma"/>
            <family val="2"/>
          </rPr>
          <t>DATOS PERSONALES</t>
        </r>
      </text>
    </comment>
    <comment ref="N65" authorId="1" shapeId="0" xr:uid="{00000000-0006-0000-0100-00001B000000}">
      <text>
        <r>
          <rPr>
            <b/>
            <sz val="9"/>
            <color indexed="81"/>
            <rFont val="Tahoma"/>
            <family val="2"/>
          </rPr>
          <t>CORPORATIVO AKC</t>
        </r>
        <r>
          <rPr>
            <sz val="9"/>
            <color indexed="81"/>
            <rFont val="Tahoma"/>
            <family val="2"/>
          </rPr>
          <t xml:space="preserve">
</t>
        </r>
      </text>
    </comment>
    <comment ref="M66" authorId="0" shapeId="0" xr:uid="{00000000-0006-0000-0100-00001C000000}">
      <text>
        <r>
          <rPr>
            <b/>
            <sz val="9"/>
            <color indexed="81"/>
            <rFont val="Tahoma"/>
            <family val="2"/>
          </rPr>
          <t>DATOS PERSONALES</t>
        </r>
        <r>
          <rPr>
            <sz val="9"/>
            <color indexed="81"/>
            <rFont val="Tahoma"/>
            <family val="2"/>
          </rPr>
          <t xml:space="preserve">
</t>
        </r>
      </text>
    </comment>
    <comment ref="M68" authorId="0" shapeId="0" xr:uid="{00000000-0006-0000-0100-00001D000000}">
      <text>
        <r>
          <rPr>
            <b/>
            <sz val="9"/>
            <color indexed="81"/>
            <rFont val="Tahoma"/>
            <family val="2"/>
          </rPr>
          <t>DATOS PERSONALES</t>
        </r>
        <r>
          <rPr>
            <sz val="9"/>
            <color indexed="81"/>
            <rFont val="Tahoma"/>
            <family val="2"/>
          </rPr>
          <t xml:space="preserve">
</t>
        </r>
      </text>
    </comment>
    <comment ref="M70" authorId="0" shapeId="0" xr:uid="{00000000-0006-0000-0100-00001E000000}">
      <text>
        <r>
          <rPr>
            <b/>
            <sz val="9"/>
            <color indexed="81"/>
            <rFont val="Tahoma"/>
            <family val="2"/>
          </rPr>
          <t>DATOS PERSONALES</t>
        </r>
        <r>
          <rPr>
            <sz val="9"/>
            <color indexed="81"/>
            <rFont val="Tahoma"/>
            <family val="2"/>
          </rPr>
          <t xml:space="preserve">
</t>
        </r>
      </text>
    </comment>
    <comment ref="N74" authorId="1" shapeId="0" xr:uid="{00000000-0006-0000-0100-00001F000000}">
      <text>
        <r>
          <rPr>
            <b/>
            <sz val="9"/>
            <color indexed="81"/>
            <rFont val="Tahoma"/>
            <family val="2"/>
          </rPr>
          <t>CORPORATIVO AKC</t>
        </r>
        <r>
          <rPr>
            <sz val="9"/>
            <color indexed="81"/>
            <rFont val="Tahoma"/>
            <family val="2"/>
          </rPr>
          <t xml:space="preserve">
</t>
        </r>
      </text>
    </comment>
    <comment ref="M75" authorId="0" shapeId="0" xr:uid="{00000000-0006-0000-0100-000020000000}">
      <text>
        <r>
          <rPr>
            <b/>
            <sz val="9"/>
            <color indexed="81"/>
            <rFont val="Tahoma"/>
            <family val="2"/>
          </rPr>
          <t>DATOS PERSONALES</t>
        </r>
        <r>
          <rPr>
            <sz val="9"/>
            <color indexed="81"/>
            <rFont val="Tahoma"/>
            <family val="2"/>
          </rPr>
          <t xml:space="preserve">
</t>
        </r>
      </text>
    </comment>
    <comment ref="M76" authorId="0" shapeId="0" xr:uid="{00000000-0006-0000-0100-000021000000}">
      <text>
        <r>
          <rPr>
            <b/>
            <sz val="9"/>
            <color indexed="81"/>
            <rFont val="Tahoma"/>
            <family val="2"/>
          </rPr>
          <t>DATOS PERSONALES</t>
        </r>
        <r>
          <rPr>
            <sz val="9"/>
            <color indexed="81"/>
            <rFont val="Tahoma"/>
            <family val="2"/>
          </rPr>
          <t xml:space="preserve">
</t>
        </r>
      </text>
    </comment>
    <comment ref="M78" authorId="0" shapeId="0" xr:uid="{00000000-0006-0000-0100-000022000000}">
      <text>
        <r>
          <rPr>
            <b/>
            <sz val="9"/>
            <color indexed="81"/>
            <rFont val="Tahoma"/>
            <family val="2"/>
          </rPr>
          <t>DATOS PERSONALES</t>
        </r>
        <r>
          <rPr>
            <sz val="9"/>
            <color indexed="81"/>
            <rFont val="Tahoma"/>
            <family val="2"/>
          </rPr>
          <t xml:space="preserve">
</t>
        </r>
      </text>
    </comment>
    <comment ref="M83" authorId="0" shapeId="0" xr:uid="{00000000-0006-0000-0100-000023000000}">
      <text>
        <r>
          <rPr>
            <b/>
            <sz val="9"/>
            <color indexed="81"/>
            <rFont val="Tahoma"/>
            <family val="2"/>
          </rPr>
          <t>DATOS PERSONALES</t>
        </r>
        <r>
          <rPr>
            <sz val="9"/>
            <color indexed="81"/>
            <rFont val="Tahoma"/>
            <family val="2"/>
          </rPr>
          <t xml:space="preserve">
</t>
        </r>
      </text>
    </comment>
    <comment ref="M84" authorId="0" shapeId="0" xr:uid="{00000000-0006-0000-0100-000024000000}">
      <text>
        <r>
          <rPr>
            <b/>
            <sz val="9"/>
            <color indexed="81"/>
            <rFont val="Tahoma"/>
            <family val="2"/>
          </rPr>
          <t>DATOS PERSONALES</t>
        </r>
        <r>
          <rPr>
            <sz val="9"/>
            <color indexed="81"/>
            <rFont val="Tahoma"/>
            <family val="2"/>
          </rPr>
          <t xml:space="preserve">
</t>
        </r>
      </text>
    </comment>
    <comment ref="M85" authorId="0" shapeId="0" xr:uid="{00000000-0006-0000-0100-000025000000}">
      <text>
        <r>
          <rPr>
            <b/>
            <sz val="9"/>
            <color indexed="81"/>
            <rFont val="Tahoma"/>
            <family val="2"/>
          </rPr>
          <t>DATOS PERSONALES</t>
        </r>
        <r>
          <rPr>
            <sz val="9"/>
            <color indexed="81"/>
            <rFont val="Tahoma"/>
            <family val="2"/>
          </rPr>
          <t xml:space="preserve">
</t>
        </r>
      </text>
    </comment>
    <comment ref="M87" authorId="0" shapeId="0" xr:uid="{00000000-0006-0000-0100-000026000000}">
      <text>
        <r>
          <rPr>
            <sz val="9"/>
            <color indexed="81"/>
            <rFont val="Tahoma"/>
            <family val="2"/>
          </rPr>
          <t xml:space="preserve">DATOS PERSONALES
</t>
        </r>
      </text>
    </comment>
    <comment ref="M89" authorId="0" shapeId="0" xr:uid="{00000000-0006-0000-0100-000027000000}">
      <text>
        <r>
          <rPr>
            <b/>
            <sz val="9"/>
            <color indexed="81"/>
            <rFont val="Tahoma"/>
            <family val="2"/>
          </rPr>
          <t>DATOS PERSONALES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cafeteria</author>
  </authors>
  <commentList>
    <comment ref="U20" authorId="0" shapeId="0" xr:uid="{00000000-0006-0000-0500-000001000000}">
      <text>
        <r>
          <rPr>
            <sz val="9"/>
            <color indexed="81"/>
            <rFont val="Tahoma"/>
            <family val="2"/>
          </rPr>
          <t xml:space="preserve">EL TRABAJADOR CULMINO SUS ESTUDIOS HASTA SEPTIMO GRADO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nubia</author>
  </authors>
  <commentList>
    <comment ref="B4" authorId="0" shapeId="0" xr:uid="{00000000-0006-0000-0700-000001000000}">
      <text>
        <r>
          <rPr>
            <b/>
            <sz val="9"/>
            <color indexed="81"/>
            <rFont val="Tahoma"/>
            <family val="2"/>
          </rPr>
          <t>LUIS ALVAREZ
LIZARAZO</t>
        </r>
        <r>
          <rPr>
            <sz val="9"/>
            <color indexed="81"/>
            <rFont val="Tahoma"/>
            <family val="2"/>
          </rPr>
          <t xml:space="preserve">
</t>
        </r>
      </text>
    </comment>
  </commentList>
</comments>
</file>

<file path=xl/sharedStrings.xml><?xml version="1.0" encoding="utf-8"?>
<sst xmlns="http://schemas.openxmlformats.org/spreadsheetml/2006/main" count="10430" uniqueCount="1874">
  <si>
    <t>Marca temporal</t>
  </si>
  <si>
    <t>Dirección de correo electrónico</t>
  </si>
  <si>
    <t>¿Cómo es su nombre completo?</t>
  </si>
  <si>
    <t>¿Cuál es su número de documento de identidad?</t>
  </si>
  <si>
    <t>¿Cuál es su género?</t>
  </si>
  <si>
    <t>¿Cuál es su edad?</t>
  </si>
  <si>
    <t>Fecha de Nacimiento:</t>
  </si>
  <si>
    <t>¿Cuál es su número de teléfono</t>
  </si>
  <si>
    <t>¿Cuál es su dirección?</t>
  </si>
  <si>
    <t>¿Cuál es el barrio y/o urbanización de residencia?</t>
  </si>
  <si>
    <t>¿Cuál es su cargo en la empresa?</t>
  </si>
  <si>
    <t>¿Cuál es su categoría en COMFANORTE?</t>
  </si>
  <si>
    <t>1. ¿A cuál nivel organizacional pertenece?</t>
  </si>
  <si>
    <t>2. ¿En qué sector se encuentra laborando?</t>
  </si>
  <si>
    <t>* Especifique el Municipio</t>
  </si>
  <si>
    <t>3. ¿Cuál es su nivel de estudios?</t>
  </si>
  <si>
    <t>¿Cuál fue el título obtenido?</t>
  </si>
  <si>
    <t>4. ¿Tiene postgrado?</t>
  </si>
  <si>
    <t>5. ¿Qué tipo de programa académico le interesaría estudiar? (selección múltiple)</t>
  </si>
  <si>
    <t>6. ¿En cuál o cuáles de los siguientes temas le gustaría capacitarse? (selección múltiple)</t>
  </si>
  <si>
    <t>7. ¿Cuál es su estado civil?</t>
  </si>
  <si>
    <t>8. ¿Cuántos hijos tiene?</t>
  </si>
  <si>
    <t>9. ¿En qué rango de edad se encuentran sus hijos? (selección múltiple)</t>
  </si>
  <si>
    <t>10. ¿Tiene a su cargo niños en condición de discapacidad?</t>
  </si>
  <si>
    <t>11. ¿En su núcleo familiar hay adultos mayores?</t>
  </si>
  <si>
    <t>12. Tipo de vivienda:</t>
  </si>
  <si>
    <t>13. Del siguiente listado, seleccione las actividades deportivas que usted prefiere: (selección múltiple)</t>
  </si>
  <si>
    <t>14. ¿En qué actividades ocupa su tiempo libre? (selección múltiple)</t>
  </si>
  <si>
    <t>15. ¿A qué tipo de eventos le gusta asistir? (selección múltiple)</t>
  </si>
  <si>
    <t>16. ¿Qué tipo de turismo le gusta hacer? (selección múltiple)</t>
  </si>
  <si>
    <t>17. Señale los destinos Turísticos de su preferencia: (selección múltiple)</t>
  </si>
  <si>
    <t>18. ¿En qué época del año le gustaría viajar?</t>
  </si>
  <si>
    <t>19. ¿Conoce los servicios que ofrece COMFANORTE?</t>
  </si>
  <si>
    <t>* ¿Cuál o cuáles servicios ha utilizado?</t>
  </si>
  <si>
    <t>20. ¿A través de qué medios se ha enterado de los servicios y actividades que ofrece la Caja? (selección múltiple)</t>
  </si>
  <si>
    <t>Sugerencias</t>
  </si>
  <si>
    <t>ma.garciap19@gmail.com</t>
  </si>
  <si>
    <t>Miguel Angel García Palencia</t>
  </si>
  <si>
    <t>Masculino</t>
  </si>
  <si>
    <t>Mz 6 casa 12 la campiña</t>
  </si>
  <si>
    <t>La campiña</t>
  </si>
  <si>
    <t>Ayudante</t>
  </si>
  <si>
    <t>Categoría A - Hasta 2 SMLMV.</t>
  </si>
  <si>
    <t>Operativo</t>
  </si>
  <si>
    <t>Urbano</t>
  </si>
  <si>
    <t>Los patios</t>
  </si>
  <si>
    <t>Bachiller</t>
  </si>
  <si>
    <t xml:space="preserve">Bachiller </t>
  </si>
  <si>
    <t>No</t>
  </si>
  <si>
    <t>Técnico Laboral</t>
  </si>
  <si>
    <t>Tecnología</t>
  </si>
  <si>
    <t>Casado / Unión Libre</t>
  </si>
  <si>
    <t>No tengo hijos</t>
  </si>
  <si>
    <t>Sí</t>
  </si>
  <si>
    <t>Arrendada</t>
  </si>
  <si>
    <t>Fútbol</t>
  </si>
  <si>
    <t>Navegar por internet, Ver TV</t>
  </si>
  <si>
    <t>Culturales, Ferias y exhibiciones, Deportivos, Conciertos</t>
  </si>
  <si>
    <t>Aventura, Sol y Playa, Descanso, Cultural, Salud, Naturaleza</t>
  </si>
  <si>
    <t>Medellín, Cartagena, San Andrés, Eje Cafetero</t>
  </si>
  <si>
    <t>Enero a Marzo</t>
  </si>
  <si>
    <t>Estudio de curso</t>
  </si>
  <si>
    <t>Volantes, Cartelera de Comfanorte, Amigo(a) / Familiar</t>
  </si>
  <si>
    <t>Ninguna</t>
  </si>
  <si>
    <t>juancferreira77@gmail.com</t>
  </si>
  <si>
    <t>Juan Ferreira Velásquez</t>
  </si>
  <si>
    <t xml:space="preserve">calle 10 BN # 4a-93 </t>
  </si>
  <si>
    <t>El Bosque</t>
  </si>
  <si>
    <t>Gestor Jurídico</t>
  </si>
  <si>
    <t>Administrativo</t>
  </si>
  <si>
    <t>Los Patios</t>
  </si>
  <si>
    <t>Profesional</t>
  </si>
  <si>
    <t>Abogado</t>
  </si>
  <si>
    <t>Diplomado, Especialización</t>
  </si>
  <si>
    <t>Artes, Gastronomía, Administración, Tecnología</t>
  </si>
  <si>
    <t>0 - 4 años</t>
  </si>
  <si>
    <t>Fútbol, Ciclismo, Tenis, voleibol (arena)</t>
  </si>
  <si>
    <t>Navegar por internet, Salir a comer, Ir al Gimnasio, Ir al cine, Leer, Jugar Fútbol, Jugar Xbox</t>
  </si>
  <si>
    <t>Ferias y exhibiciones, Deportivos, Conciertos</t>
  </si>
  <si>
    <t>Sol y Playa</t>
  </si>
  <si>
    <t>San Andrés, México</t>
  </si>
  <si>
    <t>Abril a Junio</t>
  </si>
  <si>
    <t>Ecoparque</t>
  </si>
  <si>
    <t>Página Web, Cartelera de Comfanorte</t>
  </si>
  <si>
    <t>realizar lo pertinente para que las piscinas del ecoparque no estén tan sucias, también los baños</t>
  </si>
  <si>
    <t>jortizsantamaria@yahoo.es</t>
  </si>
  <si>
    <t>Jonathan Ortiz Santamaria</t>
  </si>
  <si>
    <t>Calle 29#5-56</t>
  </si>
  <si>
    <t>Patio centro</t>
  </si>
  <si>
    <t>Bachiller técnico</t>
  </si>
  <si>
    <t>Administración</t>
  </si>
  <si>
    <t>13 - 16 años, 17 - 20 años</t>
  </si>
  <si>
    <t>Ver TV</t>
  </si>
  <si>
    <t>Deportivos</t>
  </si>
  <si>
    <t>Descanso</t>
  </si>
  <si>
    <t>San Andrés</t>
  </si>
  <si>
    <t>Julio a Septiembre</t>
  </si>
  <si>
    <t>Asesor Comercial</t>
  </si>
  <si>
    <t>No sé</t>
  </si>
  <si>
    <t>greciaccuellar@gmail.com</t>
  </si>
  <si>
    <t>Grecia Cristina Cuellar Parra</t>
  </si>
  <si>
    <t>Femenino</t>
  </si>
  <si>
    <t xml:space="preserve">Casa M4 </t>
  </si>
  <si>
    <t>Conjunto cerrado Sierra Nevada</t>
  </si>
  <si>
    <t>Abogado Junior</t>
  </si>
  <si>
    <t>Curso, Seminario, Diplomado, Especialización</t>
  </si>
  <si>
    <t>Gastronomía, Administración, Salud, Tecnología</t>
  </si>
  <si>
    <t>Soltero</t>
  </si>
  <si>
    <t>Propia</t>
  </si>
  <si>
    <t>Ciclismo</t>
  </si>
  <si>
    <t>Navegar por internet, Salir a comer, Ir al Gimnasio, Ir al cine</t>
  </si>
  <si>
    <t>Culturales, Ferias y exhibiciones</t>
  </si>
  <si>
    <t>Aventura, Sol y Playa, Descanso, Cultural, Naturaleza</t>
  </si>
  <si>
    <t>Medellín, Cartagena, San Andrés, Eje Cafetero, México</t>
  </si>
  <si>
    <t>Los de deporte</t>
  </si>
  <si>
    <t>Facebook</t>
  </si>
  <si>
    <t>Socializar con los afiliados los beneficios de estar en la caja y como acceder a ellos</t>
  </si>
  <si>
    <t>sergiobayonasuares@gmail.com</t>
  </si>
  <si>
    <t xml:space="preserve">Sergiobayonasuarez </t>
  </si>
  <si>
    <t xml:space="preserve">Mz n torre 1 apartamento 201 los estoraques </t>
  </si>
  <si>
    <t xml:space="preserve">Los estoraques </t>
  </si>
  <si>
    <t xml:space="preserve">Los patios </t>
  </si>
  <si>
    <t>Curso</t>
  </si>
  <si>
    <t>Familiar</t>
  </si>
  <si>
    <t>Salir a comer</t>
  </si>
  <si>
    <t>Naturaleza</t>
  </si>
  <si>
    <t>Medellín</t>
  </si>
  <si>
    <t xml:space="preserve">Los paseos los descuentos el ecoparque </t>
  </si>
  <si>
    <t>Volantes</t>
  </si>
  <si>
    <t>..</t>
  </si>
  <si>
    <t>joseernesto.26101972@gmail.com</t>
  </si>
  <si>
    <t>José Ernesto fandiño casas</t>
  </si>
  <si>
    <t xml:space="preserve">Av 6 k35-77 a </t>
  </si>
  <si>
    <t>Barrio el mirador patios</t>
  </si>
  <si>
    <t>Primaria</t>
  </si>
  <si>
    <t>Quinto primaría</t>
  </si>
  <si>
    <t>Mecánica</t>
  </si>
  <si>
    <t>9 - 12 años</t>
  </si>
  <si>
    <t>Tejo</t>
  </si>
  <si>
    <t>Ferias y exhibiciones</t>
  </si>
  <si>
    <t>Cartagena</t>
  </si>
  <si>
    <t>Octubre a Diciembre</t>
  </si>
  <si>
    <t>Sudsidio para niños</t>
  </si>
  <si>
    <t>pabonlobon.antonioyluz@gmail.com</t>
  </si>
  <si>
    <t>Jose antonio pabon camargo</t>
  </si>
  <si>
    <t>Calle 16 sur # 9D-50 villa betania los patios</t>
  </si>
  <si>
    <t>Urbanizacion Villa Betania</t>
  </si>
  <si>
    <t>Oficial nuevas domiciliarias</t>
  </si>
  <si>
    <t>Bachiller comercial</t>
  </si>
  <si>
    <t>Técnico Laboral, Especialización, Ingeniería civil</t>
  </si>
  <si>
    <t>Tecnología, Atención a la Niñez</t>
  </si>
  <si>
    <t>5 -8 años, 13 - 16 años, 17 - 20 años</t>
  </si>
  <si>
    <t>Fútbol, Ciclismo</t>
  </si>
  <si>
    <t>Salir a comer, Ver TV, Salir a caminar con mis hijos y mi esposa</t>
  </si>
  <si>
    <t>Aventura, Sol y Playa</t>
  </si>
  <si>
    <t>Cartagena, San Andrés, Eje Cafetero</t>
  </si>
  <si>
    <t>La universidad</t>
  </si>
  <si>
    <t>Volantes, Asesor Comercial</t>
  </si>
  <si>
    <t>Conocer más acerca del subsidio de mejoramiento de vivienda</t>
  </si>
  <si>
    <t>lemaisgar100pre@hotmail.com</t>
  </si>
  <si>
    <t xml:space="preserve">Omar orlando Hernández Báez </t>
  </si>
  <si>
    <t>Calle 11sur k100-36-5a-1</t>
  </si>
  <si>
    <t xml:space="preserve">Pizarreal los patios </t>
  </si>
  <si>
    <t xml:space="preserve">Ayudante </t>
  </si>
  <si>
    <t>Técnico</t>
  </si>
  <si>
    <t xml:space="preserve">Electricidad y electrónica </t>
  </si>
  <si>
    <t>Tenis</t>
  </si>
  <si>
    <t>Eje Cafetero</t>
  </si>
  <si>
    <t>Ninguno</t>
  </si>
  <si>
    <t>No me he enterado</t>
  </si>
  <si>
    <t xml:space="preserve">Operador de maquinaria pesada </t>
  </si>
  <si>
    <t>mndz-25@hotmail.com</t>
  </si>
  <si>
    <t>Luis Carlos Méndez Rubio</t>
  </si>
  <si>
    <t>Calle 35A 1-48</t>
  </si>
  <si>
    <t>12 de octubre</t>
  </si>
  <si>
    <t>Artes, Contabilidad</t>
  </si>
  <si>
    <t xml:space="preserve">Salir a comer, Pasear, jugar fútbol </t>
  </si>
  <si>
    <t>Culturales, Ferias y exhibiciones, Deportivos</t>
  </si>
  <si>
    <t>Aventura, Sol y Playa, Naturaleza</t>
  </si>
  <si>
    <t>Cartagena, Eje Cafetero, Europa</t>
  </si>
  <si>
    <t xml:space="preserve">Deberían hacer más capacitaciones para estar más enterados sobre los programas y beneficios q tiene la caja de compensación para sus afiliados </t>
  </si>
  <si>
    <t>lilian-907@hotmail.com</t>
  </si>
  <si>
    <t>Liliana Paola Suárez Santiago</t>
  </si>
  <si>
    <t xml:space="preserve">Av 11 a nro. 8a-23 </t>
  </si>
  <si>
    <t xml:space="preserve">Torcoroma </t>
  </si>
  <si>
    <t xml:space="preserve">Abogada junior </t>
  </si>
  <si>
    <t>Norte de Santander</t>
  </si>
  <si>
    <t xml:space="preserve">Abogado </t>
  </si>
  <si>
    <t>Curso, Diplomado, Especialización</t>
  </si>
  <si>
    <t xml:space="preserve">Atención a la Niñez, Derecho en familia , derecho procesal </t>
  </si>
  <si>
    <t>Baloncesto</t>
  </si>
  <si>
    <t xml:space="preserve">Pasar tiempo con mí familia </t>
  </si>
  <si>
    <t>Medellín, San Andrés, Eje Cafetero</t>
  </si>
  <si>
    <t xml:space="preserve">Subsidio </t>
  </si>
  <si>
    <t>Sería muy bueno capacitaciones de todos los servicios que nos brinda comfanorte para los afiliados.</t>
  </si>
  <si>
    <t>Angeljaneth-2009@hotmail.com</t>
  </si>
  <si>
    <t xml:space="preserve">ORLANDO CARRERO NUNCIRA </t>
  </si>
  <si>
    <t xml:space="preserve">AV 4 # 5-52 </t>
  </si>
  <si>
    <t>CHAPINERO</t>
  </si>
  <si>
    <t xml:space="preserve">OFICIAL TÉCNICO </t>
  </si>
  <si>
    <t>LOS PATIOS NORTE DE SANTANDER</t>
  </si>
  <si>
    <t xml:space="preserve">TÉCNICO EN CONSTRUCCIÓN DE EDIFICACIONES DE DOS PLANTAS </t>
  </si>
  <si>
    <t xml:space="preserve">NO ESTOY INTERESADO </t>
  </si>
  <si>
    <t>21 o más años</t>
  </si>
  <si>
    <t>Natación</t>
  </si>
  <si>
    <t xml:space="preserve">ACTIVIDADES EN LA CASA </t>
  </si>
  <si>
    <t>NINGUNO</t>
  </si>
  <si>
    <t>LAS PERSONAS MAYORES DE EDAD TENER ACCESO AL SUBSIDIO.</t>
  </si>
  <si>
    <t>gustavooviedo@hotmail.com</t>
  </si>
  <si>
    <t>Gustavo Oviedo Sánchez</t>
  </si>
  <si>
    <t>Av8#22-15</t>
  </si>
  <si>
    <t>Once de noviembre</t>
  </si>
  <si>
    <t>Cabañas</t>
  </si>
  <si>
    <t>Cartelera de Comfanorte</t>
  </si>
  <si>
    <t>katica-10@hotmail.com</t>
  </si>
  <si>
    <t>Marley lindarte saraza</t>
  </si>
  <si>
    <t>Av 26 #2-12</t>
  </si>
  <si>
    <t>El decierto</t>
  </si>
  <si>
    <t>gestor comercial</t>
  </si>
  <si>
    <t>Tecnico en sistemas</t>
  </si>
  <si>
    <t>0 - 4 años, 5 -8 años</t>
  </si>
  <si>
    <t>Natación, Baloncesto</t>
  </si>
  <si>
    <t>Oficios varios del hogar</t>
  </si>
  <si>
    <t>Aventura, Sol y Playa, Descanso</t>
  </si>
  <si>
    <t>Medellín, Cartagena, San Andrés, México</t>
  </si>
  <si>
    <t>Información de que ofrece comfanorte</t>
  </si>
  <si>
    <t>famasi60@gmail.com</t>
  </si>
  <si>
    <t>Fabián Manrique Silva</t>
  </si>
  <si>
    <t>Av9cll13a.k31.l</t>
  </si>
  <si>
    <t>Pisarrreal</t>
  </si>
  <si>
    <t>Los patios norte de Santander</t>
  </si>
  <si>
    <t>Bachillerato</t>
  </si>
  <si>
    <t>Gastronomía</t>
  </si>
  <si>
    <t>Fútbol, Ciclismo, Natación</t>
  </si>
  <si>
    <t>Navegar por internet</t>
  </si>
  <si>
    <t>Culturales, Deportivos</t>
  </si>
  <si>
    <t>Sol y Playa, Cultural, Salud, Naturaleza</t>
  </si>
  <si>
    <t>Eje Cafetero, Europa, Estados Unidos</t>
  </si>
  <si>
    <t xml:space="preserve">No sé </t>
  </si>
  <si>
    <t>aguadelospatios@hotmail.com</t>
  </si>
  <si>
    <t>Luis David Caballero Orozco</t>
  </si>
  <si>
    <t xml:space="preserve">manzana c lote 123 </t>
  </si>
  <si>
    <t>manuela beltran</t>
  </si>
  <si>
    <t>segundo primaria</t>
  </si>
  <si>
    <t xml:space="preserve">Curso, mecánica -  </t>
  </si>
  <si>
    <t xml:space="preserve">cursos de mantenimientos de equipos y herramientas </t>
  </si>
  <si>
    <t xml:space="preserve">compra venta -  mejora </t>
  </si>
  <si>
    <t>minitejo</t>
  </si>
  <si>
    <t>santa marta</t>
  </si>
  <si>
    <t xml:space="preserve">life fit -  </t>
  </si>
  <si>
    <t xml:space="preserve">mejoramiento de vivienda </t>
  </si>
  <si>
    <t xml:space="preserve">Manuel Fernando Quintero Torres </t>
  </si>
  <si>
    <t>CLL 6 #5-70</t>
  </si>
  <si>
    <t xml:space="preserve">Chapinero </t>
  </si>
  <si>
    <t xml:space="preserve">Los Patios </t>
  </si>
  <si>
    <t xml:space="preserve">Bachiller Académico </t>
  </si>
  <si>
    <t>5 -8 años</t>
  </si>
  <si>
    <t>Fútbol, Natación</t>
  </si>
  <si>
    <t>Ir al Gimnasio</t>
  </si>
  <si>
    <t>Cultural</t>
  </si>
  <si>
    <t xml:space="preserve">Ecoparque </t>
  </si>
  <si>
    <t xml:space="preserve">Beneficio de vivienda </t>
  </si>
  <si>
    <t>jefeplantas.aguadelospatios@hotmail.com</t>
  </si>
  <si>
    <t>Maira yaneth Pérez moncada</t>
  </si>
  <si>
    <t>Call 1AN #4E-166</t>
  </si>
  <si>
    <t>Quinta Bosch</t>
  </si>
  <si>
    <t>Líder comercial</t>
  </si>
  <si>
    <t>Categoría B - De 2 hasta 4 SMLMV.</t>
  </si>
  <si>
    <t>Ingeniero de Producción Industrial</t>
  </si>
  <si>
    <t>Belleza, Gastronomía, Finanzas, Office</t>
  </si>
  <si>
    <t>Salir a comer, Ir al cine, Ver TV</t>
  </si>
  <si>
    <t>Culturales, Ferias y exhibiciones, Conciertos</t>
  </si>
  <si>
    <t>Sol y Playa, Descanso</t>
  </si>
  <si>
    <t>Medellín, Cartagena, San Andrés, Eje Cafetero, Europa, Estados Unidos, México</t>
  </si>
  <si>
    <t>Julio a Septiembre, Octubre a Diciembre</t>
  </si>
  <si>
    <t>Recreativos</t>
  </si>
  <si>
    <t>Nos den más inducción acerca de todos los cursos y capacitaciones q tiene la entidad</t>
  </si>
  <si>
    <t>alexgu-17@hotmail.com</t>
  </si>
  <si>
    <t>Alexis Gutiérrez gomez</t>
  </si>
  <si>
    <t>Cll 18 # 26-41</t>
  </si>
  <si>
    <t>Simón bolivar</t>
  </si>
  <si>
    <t>Patios norte de Santander</t>
  </si>
  <si>
    <t>Jugar futbol</t>
  </si>
  <si>
    <t>Descanso, Naturaleza</t>
  </si>
  <si>
    <t>Ejercicios</t>
  </si>
  <si>
    <t>jorgegrinconv07@gmail.com</t>
  </si>
  <si>
    <t>Jorge Gabriel rincón Velasco</t>
  </si>
  <si>
    <t>arrayanes torre 1A apto 406</t>
  </si>
  <si>
    <t>Ciudad rodeo</t>
  </si>
  <si>
    <t>ayudante</t>
  </si>
  <si>
    <t>los patios</t>
  </si>
  <si>
    <t>bachiller</t>
  </si>
  <si>
    <t>0 - 4 años, 9 - 12 años</t>
  </si>
  <si>
    <t>Cartagena, Europa</t>
  </si>
  <si>
    <t>los guayabales</t>
  </si>
  <si>
    <t>color planes de pagó</t>
  </si>
  <si>
    <t>betooo20@hotmail.com</t>
  </si>
  <si>
    <t>Kevin Eladio Uribe cárdenas</t>
  </si>
  <si>
    <t>Crr12 #5n-45</t>
  </si>
  <si>
    <t>Nariño</t>
  </si>
  <si>
    <t>Patios</t>
  </si>
  <si>
    <t>Salud</t>
  </si>
  <si>
    <t>Salir a comer, Ver TV</t>
  </si>
  <si>
    <t>Ferias y exhibiciones, Deportivos</t>
  </si>
  <si>
    <t>Sol y Playa, Naturaleza</t>
  </si>
  <si>
    <t>Cartagena, Eje Cafetero</t>
  </si>
  <si>
    <t>Entradas al ecoparque</t>
  </si>
  <si>
    <t>Volantes, Cartelera de Comfanorte</t>
  </si>
  <si>
    <t>Todo esta bien para mí concepto</t>
  </si>
  <si>
    <t>andreyesi0971@gmail.com</t>
  </si>
  <si>
    <t>Yessica andrea caballero llanes</t>
  </si>
  <si>
    <t>Calle 9 # 7-13  villa del rosario</t>
  </si>
  <si>
    <t>Centro</t>
  </si>
  <si>
    <t>Auxiliar de archivo</t>
  </si>
  <si>
    <t>Tecnólogo</t>
  </si>
  <si>
    <t>Tecnologo en gestion administrativo</t>
  </si>
  <si>
    <t>Curso, Diplomado, Especialización, Maestría</t>
  </si>
  <si>
    <t>Belleza, Gastronomía, Salud, Tecnología</t>
  </si>
  <si>
    <t>Fútbol, Ciclismo, Natación, Softbol</t>
  </si>
  <si>
    <t>Aventura, Sol y Playa, Salud, Naturaleza</t>
  </si>
  <si>
    <t>Medellín, Cartagena, San Andrés, Eje Cafetero, Europa, Estados Unidos, México, Perú</t>
  </si>
  <si>
    <t>Enero a Marzo, Julio a Septiembre</t>
  </si>
  <si>
    <t>N/A</t>
  </si>
  <si>
    <t>Dar beneficios para los niños afiliados en su dia de cumpleaños 
Gracias</t>
  </si>
  <si>
    <t>cflorezgauta@gmail.com</t>
  </si>
  <si>
    <t>Carmen Aurora Florez Gauta</t>
  </si>
  <si>
    <t xml:space="preserve">Av 6 N 17- 51 </t>
  </si>
  <si>
    <t xml:space="preserve">Once de noviembre </t>
  </si>
  <si>
    <t>Digitado  Comercial</t>
  </si>
  <si>
    <t>Bachiller tecnico</t>
  </si>
  <si>
    <t>Curso, Especialización</t>
  </si>
  <si>
    <t>Administración, Finanzas</t>
  </si>
  <si>
    <t xml:space="preserve">Caja de compensación </t>
  </si>
  <si>
    <t xml:space="preserve">Ninguna </t>
  </si>
  <si>
    <t>ABELARDO AMEZQUITA ESPINOZA</t>
  </si>
  <si>
    <t>AVENIDA 7 K35-39 BARRIO EL MIRADOR</t>
  </si>
  <si>
    <t>EL MIRADOR LOS PATIOS</t>
  </si>
  <si>
    <t>AYUDANTE</t>
  </si>
  <si>
    <t>LOS PATIOS</t>
  </si>
  <si>
    <t>PLOMERIA</t>
  </si>
  <si>
    <t>Divorciado</t>
  </si>
  <si>
    <t>6 o más</t>
  </si>
  <si>
    <t>9 - 12 años, 13 - 16 años, 17 - 20 años, 21 o más años</t>
  </si>
  <si>
    <t>MEJOR COMUNICACIÓN CON LOS AFILIADOS</t>
  </si>
  <si>
    <t>jennca323@gmail.com</t>
  </si>
  <si>
    <t xml:space="preserve">Jenny Carolina Ramírez Peña </t>
  </si>
  <si>
    <t>MZ 3 casa I los Naranjos</t>
  </si>
  <si>
    <t>Naranjos - Los Patios</t>
  </si>
  <si>
    <t xml:space="preserve">Auxiliar de Laboratorio </t>
  </si>
  <si>
    <t xml:space="preserve">Los Patios - Norte de Santander </t>
  </si>
  <si>
    <t xml:space="preserve">Tecnologo quimico </t>
  </si>
  <si>
    <t>Curso, Seminario, Diplomado, Técnico Laboral, Pregrado, Especialización, Maestría, Doctorado</t>
  </si>
  <si>
    <t>Artes, Gastronomía, Contabilidad, Administración, Tecnología</t>
  </si>
  <si>
    <t>Fútbol, Ciclismo, Natación, Baloncesto</t>
  </si>
  <si>
    <t>Navegar por internet, Salir a comer, Ir al cine, Ver TV</t>
  </si>
  <si>
    <t>Sol y Playa, Descanso, Cultural, Salud, Naturaleza</t>
  </si>
  <si>
    <t>Enero a Marzo, Octubre a Diciembre</t>
  </si>
  <si>
    <t xml:space="preserve">Estudio </t>
  </si>
  <si>
    <t>Volantes, Correo electrónico, Cartelera de Comfanorte</t>
  </si>
  <si>
    <t xml:space="preserve">Dar a conocer por medio electrónico las actividades a realizar </t>
  </si>
  <si>
    <t>jair07_547@hotmail.com</t>
  </si>
  <si>
    <t>Jairsinho Alfredo Oliveira Guerrero</t>
  </si>
  <si>
    <t>Calle 16# 8-79</t>
  </si>
  <si>
    <t>La libertad</t>
  </si>
  <si>
    <t>Técnico Laboral, Pregrado</t>
  </si>
  <si>
    <t>Cartagena, Europa, Estados Unidos</t>
  </si>
  <si>
    <t>Más información sobre los servicios prestados por parte de confanorte</t>
  </si>
  <si>
    <t>mildredferrer.mf@gmail.com</t>
  </si>
  <si>
    <t>Mildred Alexandra Ferrer Lamadrid</t>
  </si>
  <si>
    <t xml:space="preserve">Cra 7#3N-47 </t>
  </si>
  <si>
    <t>Santander</t>
  </si>
  <si>
    <t>Auxiliar de calidad y control interno</t>
  </si>
  <si>
    <t>Ingeniera industrial</t>
  </si>
  <si>
    <t>Administración, Finanzas, Gestión de proyectos</t>
  </si>
  <si>
    <t>Salir a comer, Salir de paseo</t>
  </si>
  <si>
    <t>Culturales</t>
  </si>
  <si>
    <t>Aventura, Descanso, Naturaleza</t>
  </si>
  <si>
    <t>San Andrés, Eje Cafetero</t>
  </si>
  <si>
    <t>Abril a Junio, Octubre a Diciembre</t>
  </si>
  <si>
    <t>Life fit</t>
  </si>
  <si>
    <t>Instagram, Asesor Comercial, Empresa</t>
  </si>
  <si>
    <t>Dar a conocer en la empresa los beneficios de la caja.</t>
  </si>
  <si>
    <t>pabonyair92@gmail.com</t>
  </si>
  <si>
    <t xml:space="preserve">Leyder Yair Guitierrez Pabon </t>
  </si>
  <si>
    <t>CLL 21 #2-71</t>
  </si>
  <si>
    <t xml:space="preserve">Aeropuerto </t>
  </si>
  <si>
    <t xml:space="preserve">Bachiller académico </t>
  </si>
  <si>
    <t>Aventura</t>
  </si>
  <si>
    <t>Angelmiro leon luna</t>
  </si>
  <si>
    <t xml:space="preserve">av 5 #22-26 </t>
  </si>
  <si>
    <t xml:space="preserve"> porvenir</t>
  </si>
  <si>
    <t>oficial tecnico</t>
  </si>
  <si>
    <t>bachiller académico</t>
  </si>
  <si>
    <t>avicultura</t>
  </si>
  <si>
    <t>17 - 20 años</t>
  </si>
  <si>
    <t>actividades religiosas</t>
  </si>
  <si>
    <t xml:space="preserve">he utilizado el de terminar los estudios </t>
  </si>
  <si>
    <t xml:space="preserve">por medio de la empresa </t>
  </si>
  <si>
    <t>NINGUNA</t>
  </si>
  <si>
    <t>reyrodriguez2311@hotmail.com</t>
  </si>
  <si>
    <t>Reinaldo Rodríguez rubio</t>
  </si>
  <si>
    <t xml:space="preserve">Mz i casa 3 </t>
  </si>
  <si>
    <t xml:space="preserve">Urbanización los naranjos </t>
  </si>
  <si>
    <t>Supervisor valvulas</t>
  </si>
  <si>
    <t xml:space="preserve">Otros  mecánica. </t>
  </si>
  <si>
    <t>Aventura, Descanso, Salud</t>
  </si>
  <si>
    <t>Estudió.  Y curso de mecanica</t>
  </si>
  <si>
    <t xml:space="preserve">Por la empresa </t>
  </si>
  <si>
    <t xml:space="preserve">Mejorar el servicio de atención </t>
  </si>
  <si>
    <t>nubiarangel814@hotmail.com</t>
  </si>
  <si>
    <t>NUBIA ESTHER RANGEL LIZCANO</t>
  </si>
  <si>
    <t>CC VILLAS DE SERRANOVA INT i-14</t>
  </si>
  <si>
    <t>ANILLO VIAL ORIENTAL</t>
  </si>
  <si>
    <t>PROFESIONAL ADMINISTRATIVO Y CONTABLE</t>
  </si>
  <si>
    <t>CONTADOR PUBLICO</t>
  </si>
  <si>
    <t>Gastronomía, Contabilidad, Administración, Finanzas</t>
  </si>
  <si>
    <t>Ciclismo, Baloncesto</t>
  </si>
  <si>
    <t>Salir a comer, Ir al Gimnasio, Ir al cine</t>
  </si>
  <si>
    <t>San Andrés, Eje Cafetero, México</t>
  </si>
  <si>
    <t>ECOPARQUE</t>
  </si>
  <si>
    <t>MEJORAR LA COMUNICACIÓN CON LOS AFILIADOS</t>
  </si>
  <si>
    <t>moncho.david@hotmail.com</t>
  </si>
  <si>
    <t xml:space="preserve">Ramón David Sánchez Contreras </t>
  </si>
  <si>
    <t>Av las Américas 20an46</t>
  </si>
  <si>
    <t xml:space="preserve">Los laureles </t>
  </si>
  <si>
    <t xml:space="preserve">Ayudante operativo </t>
  </si>
  <si>
    <t>Urbano, Rural</t>
  </si>
  <si>
    <t>Bachiller, Técnico</t>
  </si>
  <si>
    <t xml:space="preserve">Tecnologo en gestión de mantenimiento </t>
  </si>
  <si>
    <t>Curso, Técnico Laboral, Pregrado</t>
  </si>
  <si>
    <t xml:space="preserve">Tecnología, Mecánica </t>
  </si>
  <si>
    <t>Navegar por internet, Salir a comer, Ver TV</t>
  </si>
  <si>
    <t>Medellín, San Andrés, Eje Cafetero, Europa</t>
  </si>
  <si>
    <t xml:space="preserve">Cursos </t>
  </si>
  <si>
    <t>Volantes, Cartelera de Comfanorte, Asesor Comercial</t>
  </si>
  <si>
    <t>cristina_0709@hotmail.com</t>
  </si>
  <si>
    <t>Silvia cristina uzcategui uribe</t>
  </si>
  <si>
    <t>Av 1 20-50 torre 25 apto 302</t>
  </si>
  <si>
    <t>Reserva de san luis</t>
  </si>
  <si>
    <t>Tecnico en secretariado gerencial y de sistemas</t>
  </si>
  <si>
    <t>Diplomado</t>
  </si>
  <si>
    <t>Conciertos</t>
  </si>
  <si>
    <t>Amigo(a) / Familiar</t>
  </si>
  <si>
    <t>Más información sobre servicios prestados</t>
  </si>
  <si>
    <t>aguaadelospatios@hotmail.com</t>
  </si>
  <si>
    <t>GUILLERMO OSORIO VILLAMIZAR</t>
  </si>
  <si>
    <t xml:space="preserve">CALLE 25 #  7 - 03 </t>
  </si>
  <si>
    <t>OSPINA PEREZ</t>
  </si>
  <si>
    <t>TERCERO PRIMARIA</t>
  </si>
  <si>
    <t>Curso, MANTENIMIENTOS  DE EQUIPOS</t>
  </si>
  <si>
    <t>CONOCIMIENTOS DE EQUIPOS</t>
  </si>
  <si>
    <t>CAMINAR  O TROTAR</t>
  </si>
  <si>
    <t xml:space="preserve">NINGUNO </t>
  </si>
  <si>
    <t>QUE SEA INCLUIDA MI ESPOSA YA QUE NO OBTIENE NINGUN BENEFICIOSO , O SUBSIDIO</t>
  </si>
  <si>
    <t>jhancarlossuarez4@gmail.com</t>
  </si>
  <si>
    <t>Carlos julio Suárez celis</t>
  </si>
  <si>
    <t>Av 1#31_74</t>
  </si>
  <si>
    <t>La cordialidad</t>
  </si>
  <si>
    <t>Ayudante operativo</t>
  </si>
  <si>
    <t>Primaria, Tecnólogo</t>
  </si>
  <si>
    <t>Soldador soplete y arco</t>
  </si>
  <si>
    <t>Recreacion</t>
  </si>
  <si>
    <t>Sin comentarios</t>
  </si>
  <si>
    <t>notificaciones@aguadelospatios.com</t>
  </si>
  <si>
    <t>Ana Maria Arias Herrera</t>
  </si>
  <si>
    <t>cll 30 av 0a N° 1-119</t>
  </si>
  <si>
    <t>san rafael</t>
  </si>
  <si>
    <t>Servicios Generales</t>
  </si>
  <si>
    <t>Mercadeo</t>
  </si>
  <si>
    <t>Viudo</t>
  </si>
  <si>
    <t>13 - 16 años, 21 o más años</t>
  </si>
  <si>
    <t>que lo ofrecido sea real, pues es de gran beneficio para todos nosotros, gracias</t>
  </si>
  <si>
    <t>mcdaniel1920@gmail.com</t>
  </si>
  <si>
    <t>Luis Daniel Martínez correa</t>
  </si>
  <si>
    <t>K 15 -15-58</t>
  </si>
  <si>
    <t>La esperanza</t>
  </si>
  <si>
    <t>Curso, Técnico Laboral</t>
  </si>
  <si>
    <t>Contabilidad, Salud</t>
  </si>
  <si>
    <t>Ferias y exhibiciones, Conciertos</t>
  </si>
  <si>
    <t>Aventura, Naturaleza</t>
  </si>
  <si>
    <t>Medellín, Cartagena, Europa</t>
  </si>
  <si>
    <t>X el correo</t>
  </si>
  <si>
    <t>liz_amaria@hotmail.com</t>
  </si>
  <si>
    <t>Maria elizabeth atuesta camargo</t>
  </si>
  <si>
    <t>Av 6a #16 a57</t>
  </si>
  <si>
    <t>Tierralinda patios</t>
  </si>
  <si>
    <t>Aux trabajo social. Cartera y venta de servicios</t>
  </si>
  <si>
    <t>Ing prod agroindustrial</t>
  </si>
  <si>
    <t>Artes, Belleza, Tecnología</t>
  </si>
  <si>
    <t>Ciclismo, Natación, Tenis</t>
  </si>
  <si>
    <t>Navegar por internet, Ir al cine, Ver TV</t>
  </si>
  <si>
    <t>Las cabañas de guayabales</t>
  </si>
  <si>
    <t>Socialización de las actividades de comfanorte</t>
  </si>
  <si>
    <t>jrozo@aguadelospatios.com</t>
  </si>
  <si>
    <t>Julieth Vanessa Rozo FLorez</t>
  </si>
  <si>
    <t>Terra viva torre 4 apto 208</t>
  </si>
  <si>
    <t>Conjunto cerrado Terra viva</t>
  </si>
  <si>
    <t>Coordinador de calidad y control interno</t>
  </si>
  <si>
    <t>Cúcuta Norte de Santander</t>
  </si>
  <si>
    <t>Ingeniería  industrial</t>
  </si>
  <si>
    <t>Curso, Seminario, Diplomado, Especialización, Maestría, Doctorado</t>
  </si>
  <si>
    <t>Artes, Belleza, Moda, Gastronomía, Administración, Tecnología, Mercadeo, Atención a la Niñez</t>
  </si>
  <si>
    <t>Ciclismo, Natación, Baloncesto</t>
  </si>
  <si>
    <t>Navegar por internet, Salir a comer, Ver TV, Cuidar el bebé</t>
  </si>
  <si>
    <t>Enero a Marzo, Abril a Junio, Julio a Septiembre, Octubre a Diciembre</t>
  </si>
  <si>
    <t>Cabaña, ecoparque</t>
  </si>
  <si>
    <t>Asesor Comercial, Amigo(a) / Familiar</t>
  </si>
  <si>
    <t>Conocer los planes específicos de viajes y las fechas.</t>
  </si>
  <si>
    <t>yaritzarincon19@hotmail.com</t>
  </si>
  <si>
    <t>Glendy Yaritza RIncon Velasco</t>
  </si>
  <si>
    <t xml:space="preserve">calle 27 2 43 </t>
  </si>
  <si>
    <t>Contador</t>
  </si>
  <si>
    <t>Contador Publico</t>
  </si>
  <si>
    <t>Seminario, Diplomado, Especialización</t>
  </si>
  <si>
    <t>Contabilidad, Finanzas, Tecnología</t>
  </si>
  <si>
    <t>Ciclismo, Natación</t>
  </si>
  <si>
    <t>El parque del agua</t>
  </si>
  <si>
    <t>Que informe del los programas que tienen</t>
  </si>
  <si>
    <t>Jcsuarez381@misena.edu.co</t>
  </si>
  <si>
    <t>Jhan Carlos Suárez Ortiz</t>
  </si>
  <si>
    <t>Av 1 #31-74</t>
  </si>
  <si>
    <t>Cordialidad</t>
  </si>
  <si>
    <t>Auxiliar contable</t>
  </si>
  <si>
    <t>Tecnologo en Contabilidad y Finanzas</t>
  </si>
  <si>
    <t>Pregrado, Especialización, Maestría</t>
  </si>
  <si>
    <t>Contabilidad, Administración, Finanzas, Tecnología, Mercadeo</t>
  </si>
  <si>
    <t>Natación, Tenis, Softball</t>
  </si>
  <si>
    <t>Navegar por internet, Ir al cine</t>
  </si>
  <si>
    <t>Medellín, Cartagena, Eje Cafetero, Europa, México, Brasil</t>
  </si>
  <si>
    <t>Dar a conocer a todos sus usuarios sobre los programas que ofrecen en todas las fechas especiales</t>
  </si>
  <si>
    <t>claudiasuarezch@hotmail.com</t>
  </si>
  <si>
    <t>Claudia Cecilia Suárez CH.</t>
  </si>
  <si>
    <t>Avenida 9 #28-50</t>
  </si>
  <si>
    <t>Patios Centro</t>
  </si>
  <si>
    <t>Jefe de plantas</t>
  </si>
  <si>
    <t>Los Vados</t>
  </si>
  <si>
    <t>Ingeniero de producción industrial</t>
  </si>
  <si>
    <t>Gastronomía, Tecnología</t>
  </si>
  <si>
    <t>Sol y Playa, Descanso, Naturaleza</t>
  </si>
  <si>
    <t>Subsidios</t>
  </si>
  <si>
    <t xml:space="preserve">Conocer las promociones cada mes </t>
  </si>
  <si>
    <t>nancyortiz030@gmail.com</t>
  </si>
  <si>
    <t xml:space="preserve">Nancy Ortiz Rojas </t>
  </si>
  <si>
    <t>1.096.949.548</t>
  </si>
  <si>
    <t xml:space="preserve">Calle 14A #10-64 </t>
  </si>
  <si>
    <t xml:space="preserve">Videlso Los Patios </t>
  </si>
  <si>
    <t xml:space="preserve">Almacenista </t>
  </si>
  <si>
    <t xml:space="preserve">Tecnologo en contabilidad y finanzas </t>
  </si>
  <si>
    <t>Seminario, Especialización</t>
  </si>
  <si>
    <t xml:space="preserve">Ver TV, ACTIVIDADES EN LA CASA </t>
  </si>
  <si>
    <t>Deportivos, Conciertos</t>
  </si>
  <si>
    <t>HASTA EL MOMENTO NINGUNO</t>
  </si>
  <si>
    <t>INFORMAR MAS COBRE LOS BENEFICIOS QUE TENEMOS COMO AFILIADOS.</t>
  </si>
  <si>
    <t>LEIDYKATHE@HOTMAIL.COM</t>
  </si>
  <si>
    <t>LEYDI KATHERINE CASTILLO CONTRERAS</t>
  </si>
  <si>
    <t xml:space="preserve">CALLE 14 # 30 - 90 </t>
  </si>
  <si>
    <t>RUDESINDO SOTO</t>
  </si>
  <si>
    <t>GESTOR ADMINISTRATIVO</t>
  </si>
  <si>
    <t>GESTION EMPRESARIAL</t>
  </si>
  <si>
    <t xml:space="preserve">Administración, Finanzas, Tecnología, HERRAMIENTAS OFIMATICAS </t>
  </si>
  <si>
    <t>5 -8 años, 9 - 12 años</t>
  </si>
  <si>
    <t>Salir a comer, Ir al Gimnasio</t>
  </si>
  <si>
    <t>Medellín, Cartagena, San Andrés</t>
  </si>
  <si>
    <t xml:space="preserve">CENTRO DE RECREACIÓN </t>
  </si>
  <si>
    <t>QUE LOS ASESORES Y COMFANORTE DEN MAS BENEFICIOS A LOS USUARIOS DE LA CAJA</t>
  </si>
  <si>
    <t>josejaviernavarro@gmail.com</t>
  </si>
  <si>
    <t>José Javier Navarro lambraño</t>
  </si>
  <si>
    <t>Av 1#20-51 torre 25 apto 302</t>
  </si>
  <si>
    <t>Reserva de San Luis, Cúcuta</t>
  </si>
  <si>
    <t>Bachiller técnico agropecuario</t>
  </si>
  <si>
    <t>Artes, Gastronomía, Tecnología, Mercadeo</t>
  </si>
  <si>
    <t>Fútbol, Baloncesto, Tenis</t>
  </si>
  <si>
    <t>Medellín, San Andrés, Eje Cafetero, Estados Unidos</t>
  </si>
  <si>
    <t>Enero a Marzo, Abril a Junio, Octubre a Diciembre</t>
  </si>
  <si>
    <t>Cursos, cabañas, piscinas</t>
  </si>
  <si>
    <t>Volantes, Correo electrónico, Cartelera de Comfanorte, Asesor Comercial</t>
  </si>
  <si>
    <t>Que la accesibilidad de los servicios sea más ágil para los usuarios y afiliados</t>
  </si>
  <si>
    <t>wimapafe02@gmail.com</t>
  </si>
  <si>
    <t>William Manuel parada fernandez</t>
  </si>
  <si>
    <t>Calle 5b # 5-22</t>
  </si>
  <si>
    <t>San nicolas</t>
  </si>
  <si>
    <t>Conductor</t>
  </si>
  <si>
    <t>Los patios n.de s.</t>
  </si>
  <si>
    <t>Bachiller agropecuario</t>
  </si>
  <si>
    <t>Agropecuarios</t>
  </si>
  <si>
    <t>9 - 12 años, 21 o más años</t>
  </si>
  <si>
    <t>Casa</t>
  </si>
  <si>
    <t>Colegio, ecoparque, cardio vascular</t>
  </si>
  <si>
    <t>Bien</t>
  </si>
  <si>
    <t>werman3014@outlook.com</t>
  </si>
  <si>
    <t xml:space="preserve">William Enrrique Ramirez Meza </t>
  </si>
  <si>
    <t>7.573.470</t>
  </si>
  <si>
    <t xml:space="preserve"> Calle 15 # k 15 - 40 </t>
  </si>
  <si>
    <t xml:space="preserve">La esperanza  ( los patios ) </t>
  </si>
  <si>
    <t xml:space="preserve">Operador 2 plantas de tratamiento </t>
  </si>
  <si>
    <t>Rural</t>
  </si>
  <si>
    <t xml:space="preserve">Los vados </t>
  </si>
  <si>
    <t xml:space="preserve">Potabilizacion </t>
  </si>
  <si>
    <t xml:space="preserve">Deporte </t>
  </si>
  <si>
    <t xml:space="preserve">Ninguno </t>
  </si>
  <si>
    <t xml:space="preserve">Más información para los usuarios </t>
  </si>
  <si>
    <t>llidertenico_aguadelospatios@hotmil.com</t>
  </si>
  <si>
    <t>Nestor Orlando Parada Soto</t>
  </si>
  <si>
    <t xml:space="preserve">Calle 1 #4E-09 </t>
  </si>
  <si>
    <t>Quinta Bosch.</t>
  </si>
  <si>
    <t>Líder de Planeación</t>
  </si>
  <si>
    <t>Ingeniero Hídrico.</t>
  </si>
  <si>
    <t>Especialización</t>
  </si>
  <si>
    <t>Formulación de Proyectos.</t>
  </si>
  <si>
    <t>17 - 20 años, 21 o más años</t>
  </si>
  <si>
    <t>Atletismo.</t>
  </si>
  <si>
    <t>Compartir con mí familia</t>
  </si>
  <si>
    <t>Estados Unidos, Bogotá.</t>
  </si>
  <si>
    <t>Ninguno.</t>
  </si>
  <si>
    <t>Ninguna.</t>
  </si>
  <si>
    <t>silenita24davila@hotmail.com</t>
  </si>
  <si>
    <t>Nieyhan Silenne Dávila Ordóñez</t>
  </si>
  <si>
    <t>Av 11 Manzana 9 Lote 85</t>
  </si>
  <si>
    <t>Videlso</t>
  </si>
  <si>
    <t xml:space="preserve">Aux.Trabajo Social -Cartera -Ventas </t>
  </si>
  <si>
    <t xml:space="preserve">Tecnólogo en Gestión Empresarial </t>
  </si>
  <si>
    <t>Si</t>
  </si>
  <si>
    <t>9 - 12 años, 13 - 16 años</t>
  </si>
  <si>
    <t xml:space="preserve">Baloncesto, Tenis, Actividades De Gignacia  </t>
  </si>
  <si>
    <t>Culturales, Conciertos</t>
  </si>
  <si>
    <t xml:space="preserve">Colegio </t>
  </si>
  <si>
    <t xml:space="preserve">Dar información continúa y oportuna de todo los beneficios que ofrecen </t>
  </si>
  <si>
    <t>Luis Alberto Romero Alvarez</t>
  </si>
  <si>
    <t>Calle 17 # 7-60</t>
  </si>
  <si>
    <t>Ospina Pérez</t>
  </si>
  <si>
    <t>Mantenimiento en equipos de computo</t>
  </si>
  <si>
    <t>Fútbol, Baloncesto</t>
  </si>
  <si>
    <t>raobregon@hotmail.com</t>
  </si>
  <si>
    <t>RAFAEL OBREGON CANTOR</t>
  </si>
  <si>
    <t>AV 13A NR. 3-76</t>
  </si>
  <si>
    <t>CARORA</t>
  </si>
  <si>
    <t>ING. SOPORTE</t>
  </si>
  <si>
    <t>INGENIERO DE SISTEMAS</t>
  </si>
  <si>
    <t>Navegar por internet, Salir a comer, Ir al cine</t>
  </si>
  <si>
    <t>Medellín, Cartagena, San Andrés, Eje Cafetero, Europa, México</t>
  </si>
  <si>
    <t>cabañas, piscina</t>
  </si>
  <si>
    <t>Hacer conocer los servicios y actividades.</t>
  </si>
  <si>
    <t>Demetrio Mojica gamboa</t>
  </si>
  <si>
    <t>Cll 6 # 5-54</t>
  </si>
  <si>
    <t>Pidecuesta</t>
  </si>
  <si>
    <t>Cuarto</t>
  </si>
  <si>
    <t>Cáceres de la casa</t>
  </si>
  <si>
    <t>Volantes, Asesor Comercial, Amigo(a) / Familiar</t>
  </si>
  <si>
    <t>yorman_basto@hotmail.com</t>
  </si>
  <si>
    <t>Yorman Armando Basto Bautista</t>
  </si>
  <si>
    <t>+573123527151</t>
  </si>
  <si>
    <t>avenida 10a # 1s-13  los patios</t>
  </si>
  <si>
    <t>pensilvania</t>
  </si>
  <si>
    <t>Mantenimiento industrial</t>
  </si>
  <si>
    <t>Toledo</t>
  </si>
  <si>
    <t>Empresa</t>
  </si>
  <si>
    <t>yuririncon.18@gmail.com</t>
  </si>
  <si>
    <t>Yuri Daniela Rincon Lozada</t>
  </si>
  <si>
    <t>CALLE 1 BN # 9-110</t>
  </si>
  <si>
    <t>SEVILLA</t>
  </si>
  <si>
    <t>AUXILIAR DE ADMINISTRACIÓN</t>
  </si>
  <si>
    <t>TECNOLOGO EN GESTIÓN ADMINISTRATIVA</t>
  </si>
  <si>
    <t>Aventura, Descanso</t>
  </si>
  <si>
    <t>Medellín, Cartagena, San Andrés, Eje Cafetero, Europa, Estados Unidos</t>
  </si>
  <si>
    <t>LIFE FIT</t>
  </si>
  <si>
    <t xml:space="preserve">Por medio del área de talento humano de la empresa agua de los patios </t>
  </si>
  <si>
    <t>henryvillamizar2020@gmail.com</t>
  </si>
  <si>
    <t>Henry Miguel Villamizar Pérez</t>
  </si>
  <si>
    <t>Calle19#53_32</t>
  </si>
  <si>
    <t>Antonia santos</t>
  </si>
  <si>
    <t>Lo</t>
  </si>
  <si>
    <t>Subsidio</t>
  </si>
  <si>
    <t>Seguir con los ejercicios</t>
  </si>
  <si>
    <t>jc520233@gmail.com</t>
  </si>
  <si>
    <t>Jose alejandro correa sanchez</t>
  </si>
  <si>
    <t>Calle 29 # 1E _53</t>
  </si>
  <si>
    <t>CORDIALIDAD</t>
  </si>
  <si>
    <t xml:space="preserve">Vados </t>
  </si>
  <si>
    <t>Subsidio familiar</t>
  </si>
  <si>
    <t xml:space="preserve">Más información al ciudadano </t>
  </si>
  <si>
    <t>shirleycontrera@gmail.com</t>
  </si>
  <si>
    <t>José Antonio Contreras Diaz</t>
  </si>
  <si>
    <t>Calle 29 #0-71</t>
  </si>
  <si>
    <t>Cordialidad los patios</t>
  </si>
  <si>
    <t>Ayudantes</t>
  </si>
  <si>
    <t>Técnico Laboral, Especialización</t>
  </si>
  <si>
    <t>Estados Unidos</t>
  </si>
  <si>
    <t>Por los amigos</t>
  </si>
  <si>
    <t>Más cursos</t>
  </si>
  <si>
    <t>jaureguirubn@yahoo.com</t>
  </si>
  <si>
    <t>Rubén Darío Jauregui Mendoza</t>
  </si>
  <si>
    <t>Av 11 # 24-33-1</t>
  </si>
  <si>
    <t>Patio Antiguo</t>
  </si>
  <si>
    <t>Lector-repartidor</t>
  </si>
  <si>
    <t>0 - 4 años, 13 - 16 años</t>
  </si>
  <si>
    <t>Compartir con mi familia</t>
  </si>
  <si>
    <t>Solo el Ecoparque</t>
  </si>
  <si>
    <t>jokycg4@hotmail.com</t>
  </si>
  <si>
    <t>Bernardo Alonso Mendoza rozo</t>
  </si>
  <si>
    <t>MzCcasa2 minuto de dios</t>
  </si>
  <si>
    <t>Cartagena, Eje Cafetero, Estados Unidos</t>
  </si>
  <si>
    <t>JESUS ALBERTO GALVIS JAIMES</t>
  </si>
  <si>
    <t>AV 10 K80 3-2</t>
  </si>
  <si>
    <t xml:space="preserve">PISARREAL </t>
  </si>
  <si>
    <t xml:space="preserve">VERIFICADOR </t>
  </si>
  <si>
    <t xml:space="preserve">LOS PATIOS </t>
  </si>
  <si>
    <t>BACHILLER ACADÉMICO</t>
  </si>
  <si>
    <t>marinella7829@hotmail.com</t>
  </si>
  <si>
    <t>Luz Marina Hernandez Mora</t>
  </si>
  <si>
    <t>Avenida 1 # 34-35</t>
  </si>
  <si>
    <t>Doce de octubre</t>
  </si>
  <si>
    <t>Gestor Comercial</t>
  </si>
  <si>
    <t>Técnico laboral secretariado contable sismatizado</t>
  </si>
  <si>
    <t>Ir al cine</t>
  </si>
  <si>
    <t>Ningunos</t>
  </si>
  <si>
    <t>Página Web</t>
  </si>
  <si>
    <t>tiosam05@hotmail.es</t>
  </si>
  <si>
    <t>Samuel Darío Caicedo Montañez</t>
  </si>
  <si>
    <t>Avenida 2E# 28A-46</t>
  </si>
  <si>
    <t>Urb manantial los patios</t>
  </si>
  <si>
    <t>Supervisor comercial</t>
  </si>
  <si>
    <t>Técnico electronico</t>
  </si>
  <si>
    <t xml:space="preserve">Medio ambiente </t>
  </si>
  <si>
    <t>Ciclismo, Baloncesto, Tenis</t>
  </si>
  <si>
    <t>Culturales, Deportivos, Conciertos</t>
  </si>
  <si>
    <t>San Andrés, Eje Cafetero, Perú</t>
  </si>
  <si>
    <t>Recreación parque del agua</t>
  </si>
  <si>
    <t>Amigo(a) / Familiar, Agua de los patios</t>
  </si>
  <si>
    <t xml:space="preserve">Información </t>
  </si>
  <si>
    <t>axel7526@hotmail.com</t>
  </si>
  <si>
    <t>Jorge Alexander Suárez laguado</t>
  </si>
  <si>
    <t>Av 2 #4-38</t>
  </si>
  <si>
    <t>San Nicolás  (los patios)</t>
  </si>
  <si>
    <t>Operador 2</t>
  </si>
  <si>
    <t>Contabilidad, Tecnología</t>
  </si>
  <si>
    <t>Fútbol, Ciclismo, Baloncesto</t>
  </si>
  <si>
    <t>San Andrés, Estados Unidos</t>
  </si>
  <si>
    <t>Volantes, Amigo(a) / Familiar, Empresa</t>
  </si>
  <si>
    <t>ing.javierleonopat@hotmail.com</t>
  </si>
  <si>
    <t xml:space="preserve">Javier Leonardo Patiño Buitrago </t>
  </si>
  <si>
    <t xml:space="preserve">Av. 10e #13n-45 </t>
  </si>
  <si>
    <t xml:space="preserve">Guaimaral </t>
  </si>
  <si>
    <t>Coordinador de SG-SST</t>
  </si>
  <si>
    <t>Ing. Agro- Industrial</t>
  </si>
  <si>
    <t>Especialización, Maestría, Doctorado</t>
  </si>
  <si>
    <t xml:space="preserve">Pedagogía - talento humano </t>
  </si>
  <si>
    <t>Atletismo</t>
  </si>
  <si>
    <t>Compartir con familia</t>
  </si>
  <si>
    <t>Cartagena, San Andrés, Estados Unidos</t>
  </si>
  <si>
    <t>Cabañas en guayabakes y salazar</t>
  </si>
  <si>
    <t>Página Web, Cartelera de Comfanorte, Asesor Comercial</t>
  </si>
  <si>
    <t xml:space="preserve">Ampliar la oferta educativa para profesionales que deseen hacer postgrados </t>
  </si>
  <si>
    <t>alejandra-2312@hotmail.com</t>
  </si>
  <si>
    <t>Madgelia Guevara Rodríguez</t>
  </si>
  <si>
    <t>Diagonal 14e No. 15n-112</t>
  </si>
  <si>
    <t>Zulima</t>
  </si>
  <si>
    <t>Asesora juridica</t>
  </si>
  <si>
    <t>Abogada</t>
  </si>
  <si>
    <t>Contabilidad, Administración</t>
  </si>
  <si>
    <t>0 - 4 años, 5 -8 años, 13 - 16 años</t>
  </si>
  <si>
    <t>Porrismo o aerobics</t>
  </si>
  <si>
    <t>Hogar</t>
  </si>
  <si>
    <t>Cartagena, San Andrés, Eje Cafetero, Europa, Estados Unidos</t>
  </si>
  <si>
    <t>Facebook, Amigo(a) / Familiar</t>
  </si>
  <si>
    <t>Se generen más oportunidades para los vacantes ya que están cerrando beneficios además se empleen más beneficios pero que no sean tan costosos y se analicen beneficios para núcleos familiares grandes y con personas con discapacidad</t>
  </si>
  <si>
    <t>ldgg29@gmail.com</t>
  </si>
  <si>
    <t xml:space="preserve">Laura Daniela Guerrero González </t>
  </si>
  <si>
    <t xml:space="preserve">Avenida 15E#14N-25 </t>
  </si>
  <si>
    <t xml:space="preserve">Urbanización Gratamira </t>
  </si>
  <si>
    <t xml:space="preserve">Auxiliar de laboratorio </t>
  </si>
  <si>
    <t>Ingeniero biotecnologico</t>
  </si>
  <si>
    <t>Curso, Diplomado, Técnico Laboral, Pregrado, Especialización, Maestría</t>
  </si>
  <si>
    <t>Contabilidad, Administración, Finanzas, Tecnología, Mercadeo, Atención a la Niñez, Idiomas, ambiental, biológico</t>
  </si>
  <si>
    <t xml:space="preserve">Baloncesto, Voleibol </t>
  </si>
  <si>
    <t xml:space="preserve">Navegar por internet, Salir a comer, Ir al cine, Jugar con mi hija, salir a caminar con mi familia </t>
  </si>
  <si>
    <t>San Andrés, Eje Cafetero, Europa, Estados Unidos, México, Perú</t>
  </si>
  <si>
    <t xml:space="preserve">Subsidio infantil </t>
  </si>
  <si>
    <t xml:space="preserve">Mejor la divulgación de los servicios que ofrecen </t>
  </si>
  <si>
    <t>mayra_alejandra0531@hotmail.com</t>
  </si>
  <si>
    <t>mayra alejandra gomez carrion</t>
  </si>
  <si>
    <t>60.442.579 de los patios</t>
  </si>
  <si>
    <t>AV 6A N 29-36 PATIO CENTRO</t>
  </si>
  <si>
    <t xml:space="preserve">PATIO CENTRO </t>
  </si>
  <si>
    <t>ASESORA</t>
  </si>
  <si>
    <t>Artes</t>
  </si>
  <si>
    <t>5 -8 años, 21 o más años</t>
  </si>
  <si>
    <t>yuri.ka_24@hotmail.com</t>
  </si>
  <si>
    <t>YURI KATERINE CASTRO NAVAS</t>
  </si>
  <si>
    <t>KDX 44-1 BARRIO SANTA TERESITA</t>
  </si>
  <si>
    <t>La donjuana- municipio de Bochalema</t>
  </si>
  <si>
    <t>Asesora Comercial</t>
  </si>
  <si>
    <t>Tecnóloga en administración empresarial</t>
  </si>
  <si>
    <t>Sol y Playa, Cultural</t>
  </si>
  <si>
    <t>jaroni18@hotmail.com</t>
  </si>
  <si>
    <t xml:space="preserve">Jairo Rojas niño </t>
  </si>
  <si>
    <t>Manzana C casa 16</t>
  </si>
  <si>
    <t>Los Naranjos los patios N.S</t>
  </si>
  <si>
    <t>Operador  de planta agua potable</t>
  </si>
  <si>
    <t xml:space="preserve">Los patios N.S </t>
  </si>
  <si>
    <t xml:space="preserve">Operador de planta agua potable y saneamiento básico </t>
  </si>
  <si>
    <t xml:space="preserve">Recreación.subsidio de vivienda.  crédito </t>
  </si>
  <si>
    <t xml:space="preserve">Mas eventos  deportivos </t>
  </si>
  <si>
    <t>hugo.fuentes@live.com</t>
  </si>
  <si>
    <t xml:space="preserve">Hugo Alberto Fuentes Parada </t>
  </si>
  <si>
    <t>Calle 11N 16E 35</t>
  </si>
  <si>
    <t xml:space="preserve">Urbanización Alcalá </t>
  </si>
  <si>
    <t>Gerente</t>
  </si>
  <si>
    <t>Categoría C - De 4 SMLMV en adelante.</t>
  </si>
  <si>
    <t>Gerencial</t>
  </si>
  <si>
    <t xml:space="preserve">Ingeniero Mecánico </t>
  </si>
  <si>
    <t>Seminario, Diplomado, Especialización, Maestría, Doctorado</t>
  </si>
  <si>
    <t xml:space="preserve">Ciclismo, Natación, Yoga, pilares, running </t>
  </si>
  <si>
    <t>Navegar por internet, Salir a comer, Ir al cine, Caminar</t>
  </si>
  <si>
    <t>Aventura, Sol y Playa, Descanso, Naturaleza</t>
  </si>
  <si>
    <t xml:space="preserve">Cabaña en Salazar </t>
  </si>
  <si>
    <t xml:space="preserve">Mayor acercamiento con los afiliados </t>
  </si>
  <si>
    <t>sepulvedacarlos1118@gmail.com</t>
  </si>
  <si>
    <t>Carlos Sepúlveda</t>
  </si>
  <si>
    <t>Av9  11 an- 69 Carlos Pizarro</t>
  </si>
  <si>
    <t>Carlos Pizarro</t>
  </si>
  <si>
    <t>Auxiliar técnico</t>
  </si>
  <si>
    <t>Formulación de proyectos</t>
  </si>
  <si>
    <t>Pregrado</t>
  </si>
  <si>
    <t>Aventura, Cultural</t>
  </si>
  <si>
    <t>Cartagena, San Andrés</t>
  </si>
  <si>
    <t>Facebook, Página Web</t>
  </si>
  <si>
    <t>edgarvillamizar@gmail.com</t>
  </si>
  <si>
    <t>Edgar Villamizar</t>
  </si>
  <si>
    <t>Calle 21#53-16</t>
  </si>
  <si>
    <t>Oficial alcantarillado</t>
  </si>
  <si>
    <t>Ir al Gimnasio, Ir al cine</t>
  </si>
  <si>
    <t>Ni</t>
  </si>
  <si>
    <t>Volantes, Página Web</t>
  </si>
  <si>
    <t>AGUADELOSPATIOS@HOTMAIL.COM</t>
  </si>
  <si>
    <t>HUGO TORRES MEDINA</t>
  </si>
  <si>
    <t xml:space="preserve">AV 28#17-14 </t>
  </si>
  <si>
    <t xml:space="preserve">BACHILLER ACADEMICO </t>
  </si>
  <si>
    <t xml:space="preserve">BENEFICIO DE VIVIENDA </t>
  </si>
  <si>
    <t>xaviertorrado@hotmail.com</t>
  </si>
  <si>
    <t>César Eduardo Torrado lazaro</t>
  </si>
  <si>
    <t>Calle 7#190-3-4</t>
  </si>
  <si>
    <t>Ayudante conductor</t>
  </si>
  <si>
    <t>Técnico electricista y metalmecanico</t>
  </si>
  <si>
    <t>recreación</t>
  </si>
  <si>
    <t>ROGER ALEXIS FLOREZ JAIMES</t>
  </si>
  <si>
    <t>AV 4#13-31</t>
  </si>
  <si>
    <t>San luis</t>
  </si>
  <si>
    <t xml:space="preserve">TECNOLOGO EN SISTEMAS </t>
  </si>
  <si>
    <t>Ir al cine, Ver TV</t>
  </si>
  <si>
    <t xml:space="preserve">ECOPARQUE </t>
  </si>
  <si>
    <t>BENEFICIO DE VIVIENDA</t>
  </si>
  <si>
    <t>Lidercomercial_aguadelospatios@hotmail.com</t>
  </si>
  <si>
    <t>Julio Cesar Marín Almeida</t>
  </si>
  <si>
    <t>Av. 6E # 22N - 130 Int. 1-12.</t>
  </si>
  <si>
    <t>Conjunto Residencial Mallorca Prados Norte</t>
  </si>
  <si>
    <t>Líder Técnico Operativo</t>
  </si>
  <si>
    <t>Del. Arquitectura e ingeniería</t>
  </si>
  <si>
    <t>Artes, Tecnología</t>
  </si>
  <si>
    <t>Fútbol, Ciclismo, Tenis, Voleibol, ajedrez</t>
  </si>
  <si>
    <t xml:space="preserve">Realizó deportes </t>
  </si>
  <si>
    <t>Aventura, Cultural, Naturaleza</t>
  </si>
  <si>
    <t>Eje Cafetero, Boyacá, Paramos, Leticia</t>
  </si>
  <si>
    <t>Se deveria dar mas visitas a empresas para conocer todos los programas</t>
  </si>
  <si>
    <t>luifervargas@hotmail.com</t>
  </si>
  <si>
    <t>Luis Fernando Vargas Mejía</t>
  </si>
  <si>
    <t xml:space="preserve">Av.2AE # 24A-05 </t>
  </si>
  <si>
    <t>Villa María</t>
  </si>
  <si>
    <t>Supervisor</t>
  </si>
  <si>
    <t>Académico</t>
  </si>
  <si>
    <t>Gastronomía, Contabilidad</t>
  </si>
  <si>
    <t>0 - 4 años, 5 -8 años, 9 - 12 años, 17 - 20 años</t>
  </si>
  <si>
    <t>MTB ciclismo</t>
  </si>
  <si>
    <t>Medellín, Eje Cafetero, México</t>
  </si>
  <si>
    <t>Gladyspulgarin@hotmail.com</t>
  </si>
  <si>
    <t>Libardo Garcia Salcedo</t>
  </si>
  <si>
    <t>Calle 4a  18-49 Aniversario ll</t>
  </si>
  <si>
    <t>Aniversario ll</t>
  </si>
  <si>
    <t>Operador plantta PTAR.</t>
  </si>
  <si>
    <t>Tecnico profesional en Ingenieria Industrial</t>
  </si>
  <si>
    <t>Sol y Playa, Cultural, Naturaleza</t>
  </si>
  <si>
    <t>Volantes, Amigo(a) / Familiar</t>
  </si>
  <si>
    <t>MARIO PEÑALOZA CARRERO</t>
  </si>
  <si>
    <t xml:space="preserve">K -1-1 LA HONDA NORTE </t>
  </si>
  <si>
    <t>HONDA NORTE CHINACOTA</t>
  </si>
  <si>
    <t>OPERADOR DE BOCATOMA Y TANQUE DESARENADOR</t>
  </si>
  <si>
    <t>CHINACOTA</t>
  </si>
  <si>
    <t>BACHILLER ACADEMICO</t>
  </si>
  <si>
    <t>Finanzas</t>
  </si>
  <si>
    <t>Ir al Gimnasio, Ver TV</t>
  </si>
  <si>
    <t>POR MEDIO DE LA EMPRESA</t>
  </si>
  <si>
    <t>Orlando Angarita Garces</t>
  </si>
  <si>
    <t xml:space="preserve">Manzana 23 lote 23 </t>
  </si>
  <si>
    <t>Claret</t>
  </si>
  <si>
    <t>9 - 12 años, 17 - 20 años</t>
  </si>
  <si>
    <t>Estudios</t>
  </si>
  <si>
    <t>gaimegarcia@gmail.com</t>
  </si>
  <si>
    <t>Jaime García</t>
  </si>
  <si>
    <t>Av 6 kdx 133 mirador</t>
  </si>
  <si>
    <t>Mirador</t>
  </si>
  <si>
    <t>5 primaria</t>
  </si>
  <si>
    <t>Artes, Gastronomía</t>
  </si>
  <si>
    <t>5 -8 años, 13 - 16 años</t>
  </si>
  <si>
    <t>Navegar por internet, Salir a comer</t>
  </si>
  <si>
    <t>Medellín, Cartagena</t>
  </si>
  <si>
    <t>Enero a Marzo, Abril a Junio</t>
  </si>
  <si>
    <t>Correo electrónico, Facebook</t>
  </si>
  <si>
    <t>DIEGO ARMANDO GARCIA GOMEZ</t>
  </si>
  <si>
    <t>AV 8 #20-58</t>
  </si>
  <si>
    <t xml:space="preserve">11 NOVIEMBRE-LOS PATIOS </t>
  </si>
  <si>
    <t xml:space="preserve">OPERADOR DE PLANTA </t>
  </si>
  <si>
    <t xml:space="preserve">TECNICO EN OPERACION DE PLANTA </t>
  </si>
  <si>
    <t xml:space="preserve">SUBSIDIOS </t>
  </si>
  <si>
    <t xml:space="preserve">JAIME ORLANDO GARCIA </t>
  </si>
  <si>
    <t>AV 6 CLL KDX 113</t>
  </si>
  <si>
    <t xml:space="preserve">EL MIRADOR </t>
  </si>
  <si>
    <t xml:space="preserve">CONDUCTOR </t>
  </si>
  <si>
    <t xml:space="preserve">BASICA PRIMARIA </t>
  </si>
  <si>
    <t>ALVAREZ.EDUARDO223@HOTMAIL.COM</t>
  </si>
  <si>
    <t xml:space="preserve">LUIS EDUARDO ALVAREZ ESTEBAN </t>
  </si>
  <si>
    <t>AV 10 #28-30</t>
  </si>
  <si>
    <t xml:space="preserve">AYUDANTE </t>
  </si>
  <si>
    <t xml:space="preserve">TECNICO EN ASISTENCIA ADMINISTRATIVA </t>
  </si>
  <si>
    <t>BENEFICIO DE ESTUDIO</t>
  </si>
  <si>
    <t>MANOLOGARCIA13@OUELOOK.COM</t>
  </si>
  <si>
    <t xml:space="preserve">MANUEL FERNANDO GARCIA SANDOVAL </t>
  </si>
  <si>
    <t>CLL 20#5-79</t>
  </si>
  <si>
    <t xml:space="preserve">TECNICO EN OPERADOR DE PLANTA </t>
  </si>
  <si>
    <t xml:space="preserve">BENEFICIOS DE PRESTAMOS </t>
  </si>
  <si>
    <t xml:space="preserve">VICENTE PEÑALOZA CARRERO </t>
  </si>
  <si>
    <t xml:space="preserve">K1 -1 </t>
  </si>
  <si>
    <t xml:space="preserve">PUENTE LA HONDA </t>
  </si>
  <si>
    <t>AYUDANTE DE BOCATOMA</t>
  </si>
  <si>
    <t xml:space="preserve">CHINACOTA </t>
  </si>
  <si>
    <t>BASICA PRIMARIA</t>
  </si>
  <si>
    <t>13 - 16 años</t>
  </si>
  <si>
    <t>ACEVEDO PATIÑO LUIS ARMANDO</t>
  </si>
  <si>
    <t>ALVAREZ ESTEBAN LUIS EDUARDO</t>
  </si>
  <si>
    <t>AMEZQUITA ESPINOZA ABELARDO</t>
  </si>
  <si>
    <t>ANGARITA GARCES ORLANDO</t>
  </si>
  <si>
    <t>ARIAS HERRERA ANA MARIA</t>
  </si>
  <si>
    <t>ATUESTA CAMARGO MARIA ELIZABETH</t>
  </si>
  <si>
    <t>BASTO BAUTISTA YORMAN ARMANDO</t>
  </si>
  <si>
    <t>BAYONA SUAREZ SERGIO</t>
  </si>
  <si>
    <t>CABALLERO LLANES YESSICA ANDREA</t>
  </si>
  <si>
    <t>CABALLERO OROZCO LUIS DAVID</t>
  </si>
  <si>
    <t>CAICEDO MONTAÑEZ SAMUEL DARIO</t>
  </si>
  <si>
    <t>CARVAJAL BASTO RODOLFO ARTURO</t>
  </si>
  <si>
    <t>CASTILLO CONTRERAS LEYDI KATHERINE</t>
  </si>
  <si>
    <t>CASTRO CAMACHO YEIMY VALENTINA</t>
  </si>
  <si>
    <t>CASTRO NAVAS YURI KATERINE</t>
  </si>
  <si>
    <t>CONTRERAS DIAZ JOSE ANTONIO</t>
  </si>
  <si>
    <t>CORREA SANCHEZ JOSE ALEJANDRO</t>
  </si>
  <si>
    <t>CUELLAR PARRA GRECIA CRISTINA</t>
  </si>
  <si>
    <t>DAVILA ORDOÑEZ NIRYHAN SILENNE</t>
  </si>
  <si>
    <t>DUQUE PALENCIA YONNY EFREN</t>
  </si>
  <si>
    <t>FANDIÑO CASAS JOSE ERNESTO</t>
  </si>
  <si>
    <t>FERRER LAMADRID MILDRED ALEXANDRA</t>
  </si>
  <si>
    <t>FLOREZ JAIMES ROGER ALEXIS</t>
  </si>
  <si>
    <t>FUENTES PARADA HUGO ALBERTO</t>
  </si>
  <si>
    <t>GALVIS JAIMES JESUS ALBERTO</t>
  </si>
  <si>
    <t>GARCIA GOMEZ DIEGO ARMANDO</t>
  </si>
  <si>
    <t>GARCIA JAIME ORLANDO</t>
  </si>
  <si>
    <t>GARCIA PALENCIA MIGUEL ANGEL</t>
  </si>
  <si>
    <t>GARCIA SALCEDO LIBARDO</t>
  </si>
  <si>
    <t>GARCIA SANDOVAL MANUEL FERNANDO</t>
  </si>
  <si>
    <t>GOMEZ CARRION MAYRA ALEJANDRA</t>
  </si>
  <si>
    <t>GOMEZ ZAPATA ASTRID CAROLINA</t>
  </si>
  <si>
    <t>GUEVARA RODRIGUEZ MADGELIA</t>
  </si>
  <si>
    <t>GUTIERREZ GOMEZ ALEXIS</t>
  </si>
  <si>
    <t>GUTIERREZ PABON LEYDER YAIR</t>
  </si>
  <si>
    <t>HERNANDEZ BAEZ OMAR ORLANDO</t>
  </si>
  <si>
    <t>HERNANDEZ MORA LUZ MARINA</t>
  </si>
  <si>
    <t>JAUREGUI MENDOZA RUBEN DARIO</t>
  </si>
  <si>
    <t>LEAL VARGAS YARITZA ANDREA</t>
  </si>
  <si>
    <t>LEON LUNA ANGELMIRO</t>
  </si>
  <si>
    <t>LINDARTE SARAZA MARLEY</t>
  </si>
  <si>
    <t>LOBO PUENTES DANIEL DAVID</t>
  </si>
  <si>
    <t>MANRIQUE SILVA FABIAN</t>
  </si>
  <si>
    <t>MARIN ALMEIDA JULIO CESAR</t>
  </si>
  <si>
    <t>MARTINEZ CORREA LUIS DANIEL</t>
  </si>
  <si>
    <t>MATAMOROS LAGUADO LUISA JOHANNA</t>
  </si>
  <si>
    <t>MENDEZ RUBIO LUIS CARLOS</t>
  </si>
  <si>
    <t>MENDOZA ROZO BERNARDO ALONSO</t>
  </si>
  <si>
    <t>MOJICA GAMBOA JOSE DEMETRIO</t>
  </si>
  <si>
    <t>MOSQUERA OLAVE JORMAN</t>
  </si>
  <si>
    <t>NAVARRO LAMBRAÑO JOSE JAVIER</t>
  </si>
  <si>
    <t>OBREGON CANTOR RAFAEL</t>
  </si>
  <si>
    <t>OLIVEIRA GUERRERO JAIRSINHO ALFREDO</t>
  </si>
  <si>
    <t>ORTIZ ROJAS NANCY</t>
  </si>
  <si>
    <t>ORTIZ SANTAMARIA JONATHAN</t>
  </si>
  <si>
    <t>OVIEDO SANCHEZ GUSTAVO</t>
  </si>
  <si>
    <t>PABON CAMARGO JOSE ANTONIO</t>
  </si>
  <si>
    <t>PARADA FERNANDEZ WILLIAM MANUEL</t>
  </si>
  <si>
    <t>PARADA SOTO NESTOR ORLANDO</t>
  </si>
  <si>
    <t>PATIÑO BUITRAGO JAVIER LEONARDO</t>
  </si>
  <si>
    <t>PATIÑO MOSQUERA JEFFERSON ANDRES</t>
  </si>
  <si>
    <t>PEÑALOZA CARRERO MARIO</t>
  </si>
  <si>
    <t>PEÑALOZA CARRERO VICENTE</t>
  </si>
  <si>
    <t>PEREZ MONCADA MAIRA YANETH</t>
  </si>
  <si>
    <t>PINEDA ARMESTO EDGAR ENRIQUE</t>
  </si>
  <si>
    <t>QUINTERO TORRES MANUEL FERNANDO</t>
  </si>
  <si>
    <t>RAMIREZ MEZA WILLIAM ENRIQUE</t>
  </si>
  <si>
    <t>RAMIREZ PEÑA JENNY CAROLINA</t>
  </si>
  <si>
    <t>RANGEL LIZCANO NUBIA ESTHER</t>
  </si>
  <si>
    <t>RINCON LOZADA YURI DANIELA</t>
  </si>
  <si>
    <t>RINCON VELASCO GLENDY YARITZA</t>
  </si>
  <si>
    <t>RINCON VELASCO JORGE GABRIEL</t>
  </si>
  <si>
    <t>RODRIGUEZ RUBIO REINALDO</t>
  </si>
  <si>
    <t>ROJAS MORA HERNAN</t>
  </si>
  <si>
    <t>ROJAS NIÑO JAIRO</t>
  </si>
  <si>
    <t>ROMERO ALVAREZ LUIS ALBERTO</t>
  </si>
  <si>
    <t>ROZO FLOREZ JULIETH VANESSA</t>
  </si>
  <si>
    <t>SANCHEZ CONTRERAS RAMON DAVID</t>
  </si>
  <si>
    <t>SEPULVEDA LAGUADO CARLOS</t>
  </si>
  <si>
    <t>SUAREZ CELIS CARLOS JULIO</t>
  </si>
  <si>
    <t>SUAREZ CHINCHILLA CLAUDIA CECILIA</t>
  </si>
  <si>
    <t>SUAREZ LAGUADO JORGE ALEXANDER</t>
  </si>
  <si>
    <t>SUAREZ ORTIZ JHAN CARLOS</t>
  </si>
  <si>
    <t>SUAREZ SANTIAGO LILIANA PAOLA</t>
  </si>
  <si>
    <t>TORRADO LAZARO CESAR EDUARDO</t>
  </si>
  <si>
    <t>TORRES MEDINA HUGO</t>
  </si>
  <si>
    <t>URIBE CARDENAS KEVIN ELADIO</t>
  </si>
  <si>
    <t>UZCATEGUI URIBE SILVIA CRISTINA</t>
  </si>
  <si>
    <t>VARGAS MEJIA LUIS FERNANDO</t>
  </si>
  <si>
    <t>VILLAMIZAR PEREZ EDGAR GIOVANNI</t>
  </si>
  <si>
    <t>VILLAMIZAR PEREZ HENRY MIGUEL</t>
  </si>
  <si>
    <t>TEMPORALES</t>
  </si>
  <si>
    <t>FLOREZ GAUTA CARMEN AURORA</t>
  </si>
  <si>
    <t>ESTADO DEL CONTRATO</t>
  </si>
  <si>
    <t>NOMBRE</t>
  </si>
  <si>
    <t>ACTIVO</t>
  </si>
  <si>
    <t>NUMERO DE CEDULA</t>
  </si>
  <si>
    <t>GENERO</t>
  </si>
  <si>
    <t>EDAD</t>
  </si>
  <si>
    <t>FECHA NACIMIENTO</t>
  </si>
  <si>
    <t>CARGO</t>
  </si>
  <si>
    <t>NIVEL ACADEMICO</t>
  </si>
  <si>
    <t># HIJOS</t>
  </si>
  <si>
    <t>INCAPACITADO</t>
  </si>
  <si>
    <t>ACTIVO/SENA</t>
  </si>
  <si>
    <t>M</t>
  </si>
  <si>
    <t>F</t>
  </si>
  <si>
    <t>#</t>
  </si>
  <si>
    <t>FECHA INGRESO</t>
  </si>
  <si>
    <t>NOMBRE AREA</t>
  </si>
  <si>
    <t>NOMBRE SECCION</t>
  </si>
  <si>
    <t>NOMBRE CARGO</t>
  </si>
  <si>
    <t>ENTIDAD DE SALUD</t>
  </si>
  <si>
    <t>ENTIDAD DE PENSION</t>
  </si>
  <si>
    <t>OPERATIVO COMERCIAL</t>
  </si>
  <si>
    <t>OPERATIVO</t>
  </si>
  <si>
    <t>AYUDANTE OPERATIVO</t>
  </si>
  <si>
    <t>LA NUEVA EPS</t>
  </si>
  <si>
    <t>PROTECCION</t>
  </si>
  <si>
    <t>EPS COMFAORIENTE</t>
  </si>
  <si>
    <t>PORVENIR</t>
  </si>
  <si>
    <t>TÉCNICA Y OPERATIVO</t>
  </si>
  <si>
    <t>MEDIMAS EPS</t>
  </si>
  <si>
    <t>COLPENSIONES</t>
  </si>
  <si>
    <t>E.P.S SANITAS S.A</t>
  </si>
  <si>
    <t>ADMINISTRACION</t>
  </si>
  <si>
    <t>SERVICIOS GENERALES</t>
  </si>
  <si>
    <t>TRABAJO SOCIAL</t>
  </si>
  <si>
    <t>AUXILIAR DE TRABAJO SOCIAL, CARTERA Y VENTA DE SERVICIO</t>
  </si>
  <si>
    <t>CONDUCTOR</t>
  </si>
  <si>
    <t>EPS MEDIMAS MOVILIDAD</t>
  </si>
  <si>
    <t>AUXILIAR DE ARCHIVO</t>
  </si>
  <si>
    <t>ALCANTARILLADO</t>
  </si>
  <si>
    <t>SUPERVISOR</t>
  </si>
  <si>
    <t>OFICIAL TECNICO</t>
  </si>
  <si>
    <t>COOMEVA E.P.S S.A</t>
  </si>
  <si>
    <t>COMERCIALIZACION</t>
  </si>
  <si>
    <t>PLANTA DE TRATAMIENTO</t>
  </si>
  <si>
    <t>JURIDICA</t>
  </si>
  <si>
    <t>ASESORA COMERCIAL</t>
  </si>
  <si>
    <t>ADMIN COMERCIAL</t>
  </si>
  <si>
    <t>ADMÓN COMERCIAL</t>
  </si>
  <si>
    <t>ABOGADO JUNIOR</t>
  </si>
  <si>
    <t>TOMA DE LECTURAS Y REPARTO</t>
  </si>
  <si>
    <t>RECUPERACIÓN ASFALTO</t>
  </si>
  <si>
    <t>AUXILIAR DE CALIDAD Y CONTROL INTERNO</t>
  </si>
  <si>
    <t>PTAR</t>
  </si>
  <si>
    <t>PLANTA DE AGUAS RESIDUALES</t>
  </si>
  <si>
    <t>GERENCIA</t>
  </si>
  <si>
    <t>GERENTE GENERAL</t>
  </si>
  <si>
    <t>VERIFICADOR DE SERVICIO OPERTATIVO</t>
  </si>
  <si>
    <t>OPERADOR DE PLANTA TRARAMIENTO DE AGUA RESIDUAL</t>
  </si>
  <si>
    <t>AYUDANTE - CONDUCTOR</t>
  </si>
  <si>
    <t>TRATAMIENTO</t>
  </si>
  <si>
    <t xml:space="preserve"> OPERADOR DE PLANTA DE PRODUCCIÓN Y POTABILIZACIÓN</t>
  </si>
  <si>
    <t>ASESORA JURIDICA</t>
  </si>
  <si>
    <t>VISITAS TECNICAS</t>
  </si>
  <si>
    <t>FACTURACION</t>
  </si>
  <si>
    <t>GESTORA COMERCIAL</t>
  </si>
  <si>
    <t>LECTOR REPARTIDOR</t>
  </si>
  <si>
    <t>PLANEACION</t>
  </si>
  <si>
    <t>AUXILIAR DE PLANEACION</t>
  </si>
  <si>
    <t>COOPERATIVA SE SALUD COMUN. COMPARTA</t>
  </si>
  <si>
    <t>ADMIN - TECNICA</t>
  </si>
  <si>
    <t>ADMON TÉCNICA</t>
  </si>
  <si>
    <t>LIDER TECNICO</t>
  </si>
  <si>
    <t>SUSPENCIÓN</t>
  </si>
  <si>
    <t>PQR</t>
  </si>
  <si>
    <t>INGENIERO  DE SOPORTE</t>
  </si>
  <si>
    <t>NUEVAS ACOMETIDAS</t>
  </si>
  <si>
    <t>ALMACENISTA</t>
  </si>
  <si>
    <t>OFICIAL</t>
  </si>
  <si>
    <t>COORDINADOR DE SG-SST</t>
  </si>
  <si>
    <t>CAPTACIÓN-TOMA</t>
  </si>
  <si>
    <t>OOPERADOR DE TOMA Y TANQUE DESARENADOR</t>
  </si>
  <si>
    <t>LIDER COMERCIAL</t>
  </si>
  <si>
    <t>LABORATORIO</t>
  </si>
  <si>
    <t>COORDINADOR DE LABORATORIO</t>
  </si>
  <si>
    <t>FINANCIERA-AREA CONTABLE</t>
  </si>
  <si>
    <t>CONTABILIDAD</t>
  </si>
  <si>
    <t>PROFESIONAL CONTABLE</t>
  </si>
  <si>
    <t>AUXILIAR ADMINISTRATIVA</t>
  </si>
  <si>
    <t>CONTADOR</t>
  </si>
  <si>
    <t>COORDINADOR DE SG-CALIDAD Y CONTROL INTERNO</t>
  </si>
  <si>
    <t>AUXILIAR DE TECNICA</t>
  </si>
  <si>
    <t>MICROMEDICION</t>
  </si>
  <si>
    <t>JEFE DE PLANTA DE TRATAMIENTO</t>
  </si>
  <si>
    <t>AUXILIAR CONTABLE</t>
  </si>
  <si>
    <t>CELULAR CORPORATIVO</t>
  </si>
  <si>
    <t>CELULAR PERSONAL</t>
  </si>
  <si>
    <t>Num celular</t>
  </si>
  <si>
    <t>ALEXIS ROPERO - TEMPORAL</t>
  </si>
  <si>
    <t>MFER GARNICA-TEMPORAL</t>
  </si>
  <si>
    <t>YAMILE LAGUADO-TEMPORAL</t>
  </si>
  <si>
    <t>MIRLE- TEMPORAL</t>
  </si>
  <si>
    <t>PLANTA VADOS</t>
  </si>
  <si>
    <t>OFICINA COMERCIAL</t>
  </si>
  <si>
    <t>PLANTA PTAR</t>
  </si>
  <si>
    <t>OJO NO FUNCIONA</t>
  </si>
  <si>
    <t>OFICINA CONTABILIDAD</t>
  </si>
  <si>
    <t>YARITZA CACERES</t>
  </si>
  <si>
    <t>Andrey Peñaranda- Temporal</t>
  </si>
  <si>
    <t>TOTAL</t>
  </si>
  <si>
    <t>AKC</t>
  </si>
  <si>
    <t>ADLP</t>
  </si>
  <si>
    <t>OFICINAS</t>
  </si>
  <si>
    <t>TOTAL LINEAS</t>
  </si>
  <si>
    <t>LAGUADO ROSA YAMILE</t>
  </si>
  <si>
    <t>GUERRERO CONZALEZ LAURA DANIELA</t>
  </si>
  <si>
    <t>CACERES SUAREZ MARIA YARITZA</t>
  </si>
  <si>
    <t>TUTA VILLAN MIRLE YULIETH</t>
  </si>
  <si>
    <t>ROPERO HERNANDEZ JAIRO ALEXIS</t>
  </si>
  <si>
    <t>VALVUENA GARNICA MARIA FERNANDA</t>
  </si>
  <si>
    <t>TARAZONA FERNANDEZ LUZ DARY</t>
  </si>
  <si>
    <t>ROLON PEREIRA CARLOS ALFREDO</t>
  </si>
  <si>
    <t xml:space="preserve">MOGOLLON SANCHEZ YANIANNY MILEY </t>
  </si>
  <si>
    <t>SIN ASIGNAR</t>
  </si>
  <si>
    <t>MOJICA GAMBOA DEMETRIO</t>
  </si>
  <si>
    <t>LAURA GUERRERO</t>
  </si>
  <si>
    <t>AURORA FLOREZ</t>
  </si>
  <si>
    <t>OMAR HERNANDEZ</t>
  </si>
  <si>
    <t>SI ASIGNAR</t>
  </si>
  <si>
    <t>ADMINISTRACION TECNICA</t>
  </si>
  <si>
    <t>TECNICA Y OPERATIVO</t>
  </si>
  <si>
    <t>ADMINISTRATIVO COMERCIAL</t>
  </si>
  <si>
    <t>COMERCIAL OPERATIVO</t>
  </si>
  <si>
    <t xml:space="preserve">ADMINISTRACION  </t>
  </si>
  <si>
    <t>FINANCIERA</t>
  </si>
  <si>
    <t>CAPTACION- BOCATOMA</t>
  </si>
  <si>
    <t xml:space="preserve">TRATAMIENTO </t>
  </si>
  <si>
    <t>BARRIO</t>
  </si>
  <si>
    <t>MUNICIPIO</t>
  </si>
  <si>
    <t>COMUNA</t>
  </si>
  <si>
    <t xml:space="preserve">Av 8 #20-58 </t>
  </si>
  <si>
    <t>JOSE CUELLAR</t>
  </si>
  <si>
    <t xml:space="preserve">CALLE 14A #10-64 </t>
  </si>
  <si>
    <t>VIDELSO</t>
  </si>
  <si>
    <t>ORTIZ ROJAS MARLENE</t>
  </si>
  <si>
    <t>CRA 7 #3N-24</t>
  </si>
  <si>
    <t>SANTANDER</t>
  </si>
  <si>
    <t>VILLA DEL ROSARIO</t>
  </si>
  <si>
    <t>RAMIRO FERRER REY</t>
  </si>
  <si>
    <t>CALLE 1AN # 4E-166</t>
  </si>
  <si>
    <t>QUINTA BOSCH</t>
  </si>
  <si>
    <t>RAMON PEREZ</t>
  </si>
  <si>
    <t xml:space="preserve">Calle 14 # 30 - 90 </t>
  </si>
  <si>
    <t>Cucuta</t>
  </si>
  <si>
    <t xml:space="preserve">Calle 9 # 7-13 </t>
  </si>
  <si>
    <t>CALLE 18 DN MANZANA 6 LOTE 30</t>
  </si>
  <si>
    <t xml:space="preserve">URB LAS  AMÉRICAS </t>
  </si>
  <si>
    <t xml:space="preserve">FABIÁN URQUIJO </t>
  </si>
  <si>
    <t xml:space="preserve">CALLE 1 BN # 9-110 </t>
  </si>
  <si>
    <t>SEVILLA PARTE ALTA</t>
  </si>
  <si>
    <t>CÚCUTA</t>
  </si>
  <si>
    <t>ADELA RINCON LOZADA</t>
  </si>
  <si>
    <t>Av 1 20-51 torre 25 apto 302 Reserva de San Luis</t>
  </si>
  <si>
    <t>Cúcuta</t>
  </si>
  <si>
    <t xml:space="preserve">Kdx 44 </t>
  </si>
  <si>
    <t xml:space="preserve">AV 11 A NRO. 8 A -23  </t>
  </si>
  <si>
    <t>TORCOROMA</t>
  </si>
  <si>
    <t>313 3934157</t>
  </si>
  <si>
    <t>YAMILE STELLA SANTIAGO REYES</t>
  </si>
  <si>
    <t xml:space="preserve">Av 28 19-70 Torre 4 apto 208 </t>
  </si>
  <si>
    <t>Calle14#14-31</t>
  </si>
  <si>
    <t>Mz N  torre 1 apto:201 los estoraques</t>
  </si>
  <si>
    <t>CALLE 30 AV 0A # 119</t>
  </si>
  <si>
    <t xml:space="preserve">SAN RAFAEL </t>
  </si>
  <si>
    <t xml:space="preserve">ARIAS HERRERA LUZ ESTELA </t>
  </si>
  <si>
    <t>Mc C Casa 16</t>
  </si>
  <si>
    <t>Av 28#17-14</t>
  </si>
  <si>
    <t>JHON JAIRO HERNANDEZ PEREIRA</t>
  </si>
  <si>
    <t>Avenida 11 # 24-33-1</t>
  </si>
  <si>
    <t>Calle 16sur #9D_50</t>
  </si>
  <si>
    <t>Torre 1A apto 406</t>
  </si>
  <si>
    <t xml:space="preserve">Calle 15 #  k15 - 40 </t>
  </si>
  <si>
    <t>Manzana i casa 3</t>
  </si>
  <si>
    <t>Av 7 #190-3-4</t>
  </si>
  <si>
    <t>Cll 12 # 18-52</t>
  </si>
  <si>
    <t>Cundinamarca</t>
  </si>
  <si>
    <t>Myriam villan</t>
  </si>
  <si>
    <t>Mz 23 lote 23</t>
  </si>
  <si>
    <t>AV 11 MANZANA 9 LOTE 85</t>
  </si>
  <si>
    <t xml:space="preserve">OLGA ORDOÑEZ TARAZONA </t>
  </si>
  <si>
    <t>Calle 29# 5-56</t>
  </si>
  <si>
    <t>Av. 2AE # 24A - 05</t>
  </si>
  <si>
    <t>Calle 4a # 18 - 49</t>
  </si>
  <si>
    <t>Calle 5# 2-70</t>
  </si>
  <si>
    <t>Calle 7 #3-85</t>
  </si>
  <si>
    <t>Calle 21 # 2-71</t>
  </si>
  <si>
    <t>Av 2E # 28a - 46</t>
  </si>
  <si>
    <t>Calle 1 #4E-09</t>
  </si>
  <si>
    <t>MARTHA LUZ LEÓN SANCHEZ</t>
  </si>
  <si>
    <t xml:space="preserve">Calle 19 #7-55 segundo piso </t>
  </si>
  <si>
    <t>Calle 19 #7-55</t>
  </si>
  <si>
    <t>Manzana C casa 2</t>
  </si>
  <si>
    <t>Calle 17 #7-60</t>
  </si>
  <si>
    <t>Av 7 # 26-47</t>
  </si>
  <si>
    <t>Calle  19#63-32</t>
  </si>
  <si>
    <t>Calle27 22-51</t>
  </si>
  <si>
    <t>Dinary Rangel</t>
  </si>
  <si>
    <t xml:space="preserve">Av las Américas 20an46 </t>
  </si>
  <si>
    <t>Calle 5a # 5-22</t>
  </si>
  <si>
    <t>Manzana c lote 123</t>
  </si>
  <si>
    <t xml:space="preserve">Calle 19B lote 14 </t>
  </si>
  <si>
    <t>El mirador</t>
  </si>
  <si>
    <t>Av 6k 35A</t>
  </si>
  <si>
    <t>MZ i casa 3</t>
  </si>
  <si>
    <t xml:space="preserve">Av 9b 11an-69 </t>
  </si>
  <si>
    <t>Calle 16 #8-79</t>
  </si>
  <si>
    <t xml:space="preserve">Calle11 sur# kdx-100-36-5a-1 </t>
  </si>
  <si>
    <t>ANILLO VIAL ORIENTAL CC VILLAS DE SERRANVA INT i14</t>
  </si>
  <si>
    <t>TRAPICHES</t>
  </si>
  <si>
    <t>MARÍA DEL CARMEN LIZCANO MONCADA</t>
  </si>
  <si>
    <t>Diagonal 14e No. 15N-112</t>
  </si>
  <si>
    <t>Calle 24 # 6-57</t>
  </si>
  <si>
    <t xml:space="preserve">Av 2 # 4-38 </t>
  </si>
  <si>
    <t>Av. 6A # 22N-130 Int. 1-12 conjunto Mallorca</t>
  </si>
  <si>
    <t>Av 45 A 4as - 13.  Mz A lote 12</t>
  </si>
  <si>
    <t>Carrera 12 5n-45</t>
  </si>
  <si>
    <t>Calle 29 0-71</t>
  </si>
  <si>
    <t>NUMERO EN CASO DE EMERGENCIA</t>
  </si>
  <si>
    <t>CONTACTO EN CASO DE EMERGENCIA</t>
  </si>
  <si>
    <t>YINEI RIOS REYES</t>
  </si>
  <si>
    <t>ONCE DE NOVIEMBRE</t>
  </si>
  <si>
    <t>CLARET</t>
  </si>
  <si>
    <t>3214307604 Ó 3125017188</t>
  </si>
  <si>
    <t>CARMELA BAYONA SUAREZ</t>
  </si>
  <si>
    <t>MARIA MERCEDES LLANES</t>
  </si>
  <si>
    <t>SUPERVISOR COMERCIAL</t>
  </si>
  <si>
    <t>SENA</t>
  </si>
  <si>
    <t>ASESOR COMERCIAL</t>
  </si>
  <si>
    <t>ATENCIÓN AL USUARIO</t>
  </si>
  <si>
    <t>Cll 29  # 1E- 53</t>
  </si>
  <si>
    <t>PRADOS DEL ESTE</t>
  </si>
  <si>
    <t xml:space="preserve">AV 6A Nº 6-48 </t>
  </si>
  <si>
    <t>MOTILONES</t>
  </si>
  <si>
    <t>DIRECCION (15/08/2020)</t>
  </si>
  <si>
    <t>APRENDIZ SENA</t>
  </si>
  <si>
    <t>ASESOR JURIDICO</t>
  </si>
  <si>
    <t>AVENIDA 4 #13 31</t>
  </si>
  <si>
    <t>SAN LUIS</t>
  </si>
  <si>
    <t>MARITZA FLOREZ JAIMES</t>
  </si>
  <si>
    <t>AEROPUERTO</t>
  </si>
  <si>
    <t>PISARREAL</t>
  </si>
  <si>
    <t>KDX 27 G 5 1</t>
  </si>
  <si>
    <t>VEREDA EL TRAPICHE</t>
  </si>
  <si>
    <t>Av 25 # 17 02</t>
  </si>
  <si>
    <t>Av 1 # 20-51 torre 25 apto 302</t>
  </si>
  <si>
    <t>JULIETH ROZO</t>
  </si>
  <si>
    <t>Av 8  No. 22 15</t>
  </si>
  <si>
    <t>OPERADOR PLANTA</t>
  </si>
  <si>
    <t xml:space="preserve">calle 20 No. 5.79 </t>
  </si>
  <si>
    <t>Av 7 k 35-39</t>
  </si>
  <si>
    <t>Calle 21 AV 53-16</t>
  </si>
  <si>
    <t>5564116 Ó 3228503595</t>
  </si>
  <si>
    <t>AVENIDA LIBERTADORES- URBANIZACION ALCALA</t>
  </si>
  <si>
    <t>RAQUEL BASTO</t>
  </si>
  <si>
    <t>EL MIRADOR</t>
  </si>
  <si>
    <t>ESTORAQUES</t>
  </si>
  <si>
    <t>CENTRO</t>
  </si>
  <si>
    <t>MANUELA BELTRAN</t>
  </si>
  <si>
    <t>LA CORDIALIDAD</t>
  </si>
  <si>
    <t>CIUDAD JARDIN</t>
  </si>
  <si>
    <t>SANTA TERESITA - LA DON JUANA</t>
  </si>
  <si>
    <t>BOCHALEMA</t>
  </si>
  <si>
    <t>PATIO CENTRO</t>
  </si>
  <si>
    <t>ANIVERSARIO II</t>
  </si>
  <si>
    <t>ZILUMA</t>
  </si>
  <si>
    <t>SIMON BOLIVAR</t>
  </si>
  <si>
    <t>DOCE DE OCTUBRE</t>
  </si>
  <si>
    <t>PATIO ANTIGUO</t>
  </si>
  <si>
    <t>PRADOS DEL NORTE</t>
  </si>
  <si>
    <t>MINUTO DE DIOS</t>
  </si>
  <si>
    <t>GAITAN PARTE ALTA</t>
  </si>
  <si>
    <t>BOCONO</t>
  </si>
  <si>
    <t>LA LIBERTAD</t>
  </si>
  <si>
    <t>VILLA BETANIA</t>
  </si>
  <si>
    <t>TORRES DE SAN NICOLAS</t>
  </si>
  <si>
    <t>TOLEDO PLATA</t>
  </si>
  <si>
    <t>URB.PLENO SOL  SABANA VERDE ANTONIA SANTOS</t>
  </si>
  <si>
    <t>LA ESPERANZA</t>
  </si>
  <si>
    <t>SAN FERNANDO DEL RODEO LOS ARRAYANES</t>
  </si>
  <si>
    <t>URBANIZACON LOS NARANJOS</t>
  </si>
  <si>
    <t>LOS LAURELES</t>
  </si>
  <si>
    <t>CARLOS PIZARRO</t>
  </si>
  <si>
    <t>SAN NICOLAS 3</t>
  </si>
  <si>
    <t>LAS CUMBRES</t>
  </si>
  <si>
    <t>REDESINDO SOTO</t>
  </si>
  <si>
    <t>ANTONIO NARIÑO</t>
  </si>
  <si>
    <t>URBANIZACION VILLA MARIA</t>
  </si>
  <si>
    <t>ANTONIA SANTOS</t>
  </si>
  <si>
    <t>MARLENY AMEZQUITA</t>
  </si>
  <si>
    <t>BETY NUVIA CONTRERAS</t>
  </si>
  <si>
    <t>SHIRLEY YOHANA BAUTISTA PEÑA</t>
  </si>
  <si>
    <t/>
  </si>
  <si>
    <t>FABIÁN ARIAS</t>
  </si>
  <si>
    <t xml:space="preserve">GLADYS CECILIA CAMACHO SANTOS </t>
  </si>
  <si>
    <t>CARMEN NAVAS ARENAS</t>
  </si>
  <si>
    <t>CAROLINA CONTRERAS</t>
  </si>
  <si>
    <t>LENDY MAYELA MELÉNDEZ</t>
  </si>
  <si>
    <t>MARYCRUZ DELGADO COTAMO</t>
  </si>
  <si>
    <t>GREUCI MENDOZA</t>
  </si>
  <si>
    <t xml:space="preserve">MARÍA ISABEL GARCÍA GÓMEZ </t>
  </si>
  <si>
    <t>ROSA ACOSTA</t>
  </si>
  <si>
    <t>GLADYS PULGARIN LARA</t>
  </si>
  <si>
    <t xml:space="preserve">MARIA ISABEL GARCÍA </t>
  </si>
  <si>
    <t>EDITH PATRICIA GUTIÉRREZ GÓMEZ</t>
  </si>
  <si>
    <t>ELIZABETH PABON RAMOS</t>
  </si>
  <si>
    <t>MARÍA INÉS BÁEZ APARICIO</t>
  </si>
  <si>
    <t>RITA AMELIA HERNANDEZ MORA</t>
  </si>
  <si>
    <t>ELVIRA MENDOZA</t>
  </si>
  <si>
    <t>ALONSO LEAL</t>
  </si>
  <si>
    <t>YASIR PUENTES GARCÍA</t>
  </si>
  <si>
    <t>MAYRA RAMÍREZ</t>
  </si>
  <si>
    <t>CIELO INÉS CÁCERES QUINTERO</t>
  </si>
  <si>
    <t>ALEXANDER RODRÍGUEZ MOLINA</t>
  </si>
  <si>
    <t>ANYI ALEJANDRA CORREDOR ORTIZ</t>
  </si>
  <si>
    <t>JOHANA PARADA VALENCIA</t>
  </si>
  <si>
    <t>ANDREA OLAVE</t>
  </si>
  <si>
    <t>SILVIA UZCÁTEGUI</t>
  </si>
  <si>
    <t>YULEISY SANTAMARIA</t>
  </si>
  <si>
    <t>NANCY VÉLEZ</t>
  </si>
  <si>
    <t>ANDREINA OVIEDO</t>
  </si>
  <si>
    <t>LUZ MERY LOBO PARRA</t>
  </si>
  <si>
    <t>YUCELY BASTO</t>
  </si>
  <si>
    <t>EDWIN PATIÑO</t>
  </si>
  <si>
    <t>SUSANA MACIAS</t>
  </si>
  <si>
    <t xml:space="preserve">YULLI PUENTES RODRÍGUEZ </t>
  </si>
  <si>
    <t xml:space="preserve">REINALDO RODRIGUEZ </t>
  </si>
  <si>
    <t>JENNY CAROLINA RAMÍREZ</t>
  </si>
  <si>
    <t>JHOVERLYN CEREZO HERNÁNDEZ</t>
  </si>
  <si>
    <t xml:space="preserve">YANETH ISABEL RAMÍREZ </t>
  </si>
  <si>
    <t>SINDY CAROLINA JAIMES ASCANIO</t>
  </si>
  <si>
    <t xml:space="preserve">EDILSA MARÍA CONTRERAS SANTIAGO </t>
  </si>
  <si>
    <t>MARTHA LAGUADO</t>
  </si>
  <si>
    <t>MARY ORTIZ NORYDA SUAREZ</t>
  </si>
  <si>
    <t xml:space="preserve">HENRY CASTRO </t>
  </si>
  <si>
    <t>ANA NELIDA VERA PABON</t>
  </si>
  <si>
    <t>MARY ORTIZ ZAMBRANO</t>
  </si>
  <si>
    <t>DIANA MAYERLY MENDOZA</t>
  </si>
  <si>
    <t>GLORIA YANET PERES</t>
  </si>
  <si>
    <t>MARÍA ÚRSULA CÁRDENAS</t>
  </si>
  <si>
    <t>INÉS URIBE</t>
  </si>
  <si>
    <t>MARÍA JUDITH JAIMES RANGEL</t>
  </si>
  <si>
    <t>BLANCA  PEREZ</t>
  </si>
  <si>
    <t>CONSUELO. PARADA</t>
  </si>
  <si>
    <t>AUX TRABAJO SOCIAL. CARTERA Y VENTA DE SERVICIOS</t>
  </si>
  <si>
    <t xml:space="preserve">AUX.TRABAJO SOCIAL -CARTERA -VENTAS </t>
  </si>
  <si>
    <t>GERENTE</t>
  </si>
  <si>
    <t>GESTOR COMERCIAL</t>
  </si>
  <si>
    <t>LECTOR-REPARTIDOR</t>
  </si>
  <si>
    <t>LÍDER TÉCNICO OPERATIVO</t>
  </si>
  <si>
    <t xml:space="preserve">ALMACENISTA </t>
  </si>
  <si>
    <t>OFICIAL NUEVAS DOMICILIARIAS</t>
  </si>
  <si>
    <t>LÍDER DE PLANEACIÓN</t>
  </si>
  <si>
    <t>LÍDER COMERCIAL</t>
  </si>
  <si>
    <t xml:space="preserve">OPERADOR 2 PLANTAS DE TRATAMIENTO </t>
  </si>
  <si>
    <t xml:space="preserve">AUXILIAR DE LABORATORIO </t>
  </si>
  <si>
    <t>SUPERVISOR VALVULAS</t>
  </si>
  <si>
    <t>OPERADOR  DE PLANTA AGUA POTABLE</t>
  </si>
  <si>
    <t>COORDINADOR DE CALIDAD Y CONTROL INTERNO</t>
  </si>
  <si>
    <t xml:space="preserve">AYUDANTE OPERATIVO </t>
  </si>
  <si>
    <t>AUXILIAR TÉCNICO</t>
  </si>
  <si>
    <t>JEFE DE PLANTAS</t>
  </si>
  <si>
    <t>OPERADOR 2</t>
  </si>
  <si>
    <t xml:space="preserve">ABOGADA JUNIOR </t>
  </si>
  <si>
    <t>AYUDANTE CONDUCTOR</t>
  </si>
  <si>
    <t>OFICIAL ALCANTARILLADO</t>
  </si>
  <si>
    <t>BACHILLER, TÉCNICO</t>
  </si>
  <si>
    <t>PRIMARIA</t>
  </si>
  <si>
    <t>BACHILLER</t>
  </si>
  <si>
    <t>PROFESIONAL</t>
  </si>
  <si>
    <t>TÉCNICO</t>
  </si>
  <si>
    <t>TECNÓLOGO</t>
  </si>
  <si>
    <t>PRIMARIA, TECNÓLOGO</t>
  </si>
  <si>
    <t>ATENCION AL USUARIO</t>
  </si>
  <si>
    <t xml:space="preserve">SENA  </t>
  </si>
  <si>
    <t>CEDULA</t>
  </si>
  <si>
    <t>AREA</t>
  </si>
  <si>
    <t>BASICO</t>
  </si>
  <si>
    <t>FECHA DE INGRESO</t>
  </si>
  <si>
    <t>SEXO</t>
  </si>
  <si>
    <t>FECHA DE NACIMIENTO</t>
  </si>
  <si>
    <t>EPS</t>
  </si>
  <si>
    <t>AFP</t>
  </si>
  <si>
    <t xml:space="preserve">AYUDANTE  </t>
  </si>
  <si>
    <t>GESTOR ADMINSITRATIVO</t>
  </si>
  <si>
    <t>PTAP</t>
  </si>
  <si>
    <t>ADMIN TECNICA</t>
  </si>
  <si>
    <t>GESTOR JURIDICO</t>
  </si>
  <si>
    <t>INGENIERO DE SOPORTE</t>
  </si>
  <si>
    <t xml:space="preserve">OFICIAL  </t>
  </si>
  <si>
    <t>LIDER PLANEACION</t>
  </si>
  <si>
    <t>CAPTACION TOMA</t>
  </si>
  <si>
    <t>OPERADOR DE TOMA Y TANQUE DESARENADOR</t>
  </si>
  <si>
    <t>PROFESONAL CONTABLE</t>
  </si>
  <si>
    <t>COOSALUD</t>
  </si>
  <si>
    <t>Av 6a#16a-57</t>
  </si>
  <si>
    <t>Patios tierralinda</t>
  </si>
  <si>
    <t>Av 6 kdx 113</t>
  </si>
  <si>
    <t>Calle 30 Av 6a # 29-36</t>
  </si>
  <si>
    <t>AV 26 # 2-12</t>
  </si>
  <si>
    <t>EL DESIERTO</t>
  </si>
  <si>
    <t>BELSAY SARAZA ASCANIO</t>
  </si>
  <si>
    <t>K 15-15-58</t>
  </si>
  <si>
    <t>Av 8 # 22-70</t>
  </si>
  <si>
    <t>Rolando baez</t>
  </si>
  <si>
    <t>Av13a #18n-25</t>
  </si>
  <si>
    <t>Las americas</t>
  </si>
  <si>
    <t>Diana santiago</t>
  </si>
  <si>
    <t>Calle 32 #11-53</t>
  </si>
  <si>
    <t>Bellavista</t>
  </si>
  <si>
    <t>Martha Lucia Pereira</t>
  </si>
  <si>
    <t>Calle 33 #1E-50 casa 4</t>
  </si>
  <si>
    <t xml:space="preserve">Gloria Garnica </t>
  </si>
  <si>
    <t>Avenida 12 D-E #14 N - 69</t>
  </si>
  <si>
    <t>Nhora Patricia González Monsalve</t>
  </si>
  <si>
    <t xml:space="preserve">PEÑARANDA SANTIAGO ANDREY </t>
  </si>
  <si>
    <t xml:space="preserve">Calle 22 8 55 </t>
  </si>
  <si>
    <t xml:space="preserve"> 314 8213005</t>
  </si>
  <si>
    <t xml:space="preserve">Av 26 # 24-35 </t>
  </si>
  <si>
    <t>Belén</t>
  </si>
  <si>
    <t>312 4660811</t>
  </si>
  <si>
    <t xml:space="preserve">Jimmy Caicedo </t>
  </si>
  <si>
    <t xml:space="preserve">Calle 29 # 1-20 </t>
  </si>
  <si>
    <t xml:space="preserve"> 3102728965/ 5801163</t>
  </si>
  <si>
    <t xml:space="preserve">Felipe caceres </t>
  </si>
  <si>
    <t xml:space="preserve">Av 6 # 17-51 </t>
  </si>
  <si>
    <t>María Flórez</t>
  </si>
  <si>
    <t>velasquez bohorquez cristian alberto</t>
  </si>
  <si>
    <t xml:space="preserve">calle 17 n 10-55 </t>
  </si>
  <si>
    <t xml:space="preserve">la libertad </t>
  </si>
  <si>
    <t xml:space="preserve">norte de santander </t>
  </si>
  <si>
    <t>belkis caceres</t>
  </si>
  <si>
    <t>CUCUTA</t>
  </si>
  <si>
    <t xml:space="preserve">K1-1 La Honda </t>
  </si>
  <si>
    <t xml:space="preserve">Vereda Honda Norte </t>
  </si>
  <si>
    <t>Chinacota</t>
  </si>
  <si>
    <t xml:space="preserve">Av 10E #13n-45 </t>
  </si>
  <si>
    <t xml:space="preserve">Cúcuta </t>
  </si>
  <si>
    <t>Avenida cero número 32-20</t>
  </si>
  <si>
    <t>DIRECCION (19/08/2020)</t>
  </si>
  <si>
    <t xml:space="preserve">ANA FRANCISCA CAMARGO MARTÍNEZ </t>
  </si>
  <si>
    <t>LEIDY YOANNA DÍAZ</t>
  </si>
  <si>
    <t>MARÍA ELENA CARRIÓN</t>
  </si>
  <si>
    <t xml:space="preserve">DIANA MARCELA GARCÍA </t>
  </si>
  <si>
    <t xml:space="preserve">MARIA MERCEDES CARRERO </t>
  </si>
  <si>
    <t xml:space="preserve">RICARDO LINARES </t>
  </si>
  <si>
    <t>ALBA LUZ CONTRERAS CONTRERAS</t>
  </si>
  <si>
    <t>No.</t>
  </si>
  <si>
    <t>VELASQUEZ BOHORQUEZ CRISTIAN ALBERTO</t>
  </si>
  <si>
    <t>CALLE 11 No. 11-71 Urb. Arco Iris</t>
  </si>
  <si>
    <t>KETHERIN BOLIVAR</t>
  </si>
  <si>
    <t>Calle 6 # 5-70</t>
  </si>
  <si>
    <t>CARLA GOMEZ</t>
  </si>
  <si>
    <t>JAIMES PAEZ LINA MARCELA</t>
  </si>
  <si>
    <t>ANGARITA</t>
  </si>
  <si>
    <t>INGENIERO DE PRODUCCIÓN INDUSTRIAL</t>
  </si>
  <si>
    <t>ING PROD AGROINDUSTRIAL</t>
  </si>
  <si>
    <t xml:space="preserve">BACHILLER </t>
  </si>
  <si>
    <t>TECNOLOGO EN GESTION ADMINISTRATIVO</t>
  </si>
  <si>
    <t>TÉCNICO ELECTRONICO</t>
  </si>
  <si>
    <t>ABOGADO</t>
  </si>
  <si>
    <t>INGENIERA INDUSTRIAL</t>
  </si>
  <si>
    <t xml:space="preserve">INGENIERO MECÁNICO </t>
  </si>
  <si>
    <t>TECNICO PROFESIONAL EN INGENIERIA INDUSTRIAL</t>
  </si>
  <si>
    <t>TÉCNICO LABORAL SECRETARIADO CONTABLE SISMATIZADO</t>
  </si>
  <si>
    <t>TECNICO EN SISTEMAS</t>
  </si>
  <si>
    <t>DEL. ARQUITECTURA E INGENIERÍA</t>
  </si>
  <si>
    <t>BACHILLER TÉCNICO AGROPECUARIO</t>
  </si>
  <si>
    <t xml:space="preserve">TECNOLOGO EN CONTABILIDAD Y FINANZAS </t>
  </si>
  <si>
    <t>BACHILLER TÉCNICO</t>
  </si>
  <si>
    <t>BACHILLER COMERCIAL</t>
  </si>
  <si>
    <t>BACHILLER AGROPECUARIO</t>
  </si>
  <si>
    <t>INGENIERO HÍDRICO.</t>
  </si>
  <si>
    <t>ING. AGRO- INDUSTRIAL</t>
  </si>
  <si>
    <t xml:space="preserve">TECNOLOGO QUIMICO </t>
  </si>
  <si>
    <t xml:space="preserve">OPERADOR DE PLANTA AGUA POTABLE Y SANEAMIENTO BÁSICO </t>
  </si>
  <si>
    <t>MANTENIMIENTO EN EQUIPOS DE COMPUTO</t>
  </si>
  <si>
    <t>INGENIERÍA  INDUSTRIAL</t>
  </si>
  <si>
    <t>FORMULACIÓN DE PROYECTOS</t>
  </si>
  <si>
    <t>SOLDADOR SOPLETE Y ARCO</t>
  </si>
  <si>
    <t>TECNOLOGO EN CONTABILIDAD Y FINANZAS</t>
  </si>
  <si>
    <t xml:space="preserve">ABOGADO </t>
  </si>
  <si>
    <t>TÉCNICO ELECTRICISTA Y METALMECANICO</t>
  </si>
  <si>
    <t>TECNICO EN SECRETARIADO GERENCIAL Y DE SISTEMAS</t>
  </si>
  <si>
    <t>NIVEL DE ESTUDIOS</t>
  </si>
  <si>
    <t>TITULO OBTENIDO</t>
  </si>
  <si>
    <t xml:space="preserve">TECNOLOGO EN GESTIÓN EMPRESARIAL </t>
  </si>
  <si>
    <t>TECNOLOGO EN ADMINISTRACIÓN EMPRESARIAL</t>
  </si>
  <si>
    <t>EDUCACION BASICA</t>
  </si>
  <si>
    <t>GREIDI MENDOZA</t>
  </si>
  <si>
    <t>ZONILDA VEGA LOPEZ</t>
  </si>
  <si>
    <t>ANGIE SUAREZ</t>
  </si>
  <si>
    <t>PROFESIONAL INGENIERIA CIVIL</t>
  </si>
  <si>
    <t>PROFESIONAL INGENIERIA INDUSTRIAL</t>
  </si>
  <si>
    <t xml:space="preserve">OPERADOR 1 </t>
  </si>
  <si>
    <t>ANALISTA DE  LABORATORIO</t>
  </si>
  <si>
    <t>AUXILIAR  DE ADMINSITRACION</t>
  </si>
  <si>
    <t xml:space="preserve">OPERADOR 2 </t>
  </si>
  <si>
    <t>NUEVA EPS</t>
  </si>
  <si>
    <t>MEDIMAS</t>
  </si>
  <si>
    <t xml:space="preserve">PROTECCION </t>
  </si>
  <si>
    <t>ECOOPSOS</t>
  </si>
  <si>
    <t>TECNICO</t>
  </si>
  <si>
    <t>SERVICIO FUNERARIO</t>
  </si>
  <si>
    <t>OLIVOS</t>
  </si>
  <si>
    <t>NO AFILIADO</t>
  </si>
  <si>
    <t>COORDINADOR DE SG-CALIDAD Y C.I</t>
  </si>
  <si>
    <t># HIJOA MENORES DE 12</t>
  </si>
  <si>
    <t>MAESTRE MENDOZA NICOLAS ELIAS</t>
  </si>
  <si>
    <t>YURANI PEREZ</t>
  </si>
  <si>
    <t>TÉCNOLOGO</t>
  </si>
  <si>
    <t xml:space="preserve">Calle 0BN # 4E -87 </t>
  </si>
  <si>
    <t>QUINTA BOSH</t>
  </si>
  <si>
    <t>NOMINA A  30/09/2020</t>
  </si>
  <si>
    <t>COLABORADORES DIRECTOS</t>
  </si>
  <si>
    <t>RETIRO SEPTIEMBRE (ANTES DEL 30)</t>
  </si>
  <si>
    <t>CASTILLO CARREÑO ANTONY DIOR</t>
  </si>
  <si>
    <t>DIRECCION</t>
  </si>
  <si>
    <t>AVENIDA 9 # 20-45</t>
  </si>
  <si>
    <t>TECNICO EN CONSTRUCCIONES Y EDIFICACIONES</t>
  </si>
  <si>
    <t>BARRERA BUITRAGO CRISTIAN DAVID</t>
  </si>
  <si>
    <t>CALLE 32 No. 0e-96</t>
  </si>
  <si>
    <t>TECNOLOGO EN FORMUACION DE PROYECTOS</t>
  </si>
  <si>
    <t>LLANES GOMEZ JORDY JAVIER</t>
  </si>
  <si>
    <t>CALLE 29  5-62 PATIO CENTRO</t>
  </si>
  <si>
    <t>ORTEGA ABRIL LEIDER STICK</t>
  </si>
  <si>
    <t>SANITAS</t>
  </si>
  <si>
    <t>COLFONDOS</t>
  </si>
  <si>
    <t>CALLE 15 A # 6A-21</t>
  </si>
  <si>
    <t>EL DORADO</t>
  </si>
  <si>
    <t>NOMINA A  1/10/2020</t>
  </si>
  <si>
    <t>TRANSPORTE</t>
  </si>
  <si>
    <t>CICLA</t>
  </si>
  <si>
    <t>MOTO</t>
  </si>
  <si>
    <t>PUBLICO</t>
  </si>
  <si>
    <t>NO</t>
  </si>
  <si>
    <t>VEHICULO</t>
  </si>
  <si>
    <t>CAMINANDO</t>
  </si>
  <si>
    <t>MEDIO DE TRANSPORTE</t>
  </si>
  <si>
    <t>PRIVADO</t>
  </si>
  <si>
    <t>COMUNCA</t>
  </si>
  <si>
    <t>TRABAJO EN CASA</t>
  </si>
  <si>
    <t>ANTIGÜEDAD</t>
  </si>
  <si>
    <t>AUXILIAR</t>
  </si>
  <si>
    <t>AV 26 24-35</t>
  </si>
  <si>
    <t>BELEN</t>
  </si>
  <si>
    <t>TECNICO CONTABIIDAD, FINANCIERA Y COMERCIAL</t>
  </si>
  <si>
    <t>TARAZONA LUZ DARY</t>
  </si>
  <si>
    <t>AV 8 22-70</t>
  </si>
  <si>
    <t>TERESA FERNANDEZ</t>
  </si>
  <si>
    <t>TECNICO EN ASISTENCIA ADMISNITRATIVA</t>
  </si>
  <si>
    <t>ROSA AMELIA LAGUADO</t>
  </si>
  <si>
    <t>CARVAJAL CABALLERO YERDY KARINA</t>
  </si>
  <si>
    <t>EUGENIO RODRIGUEZ CARMEN CELENA</t>
  </si>
  <si>
    <t>VEGA MELENDEZ ERIKA NORAIMA</t>
  </si>
  <si>
    <t>APARICIO CHACON YELLYN ZUZAINE</t>
  </si>
  <si>
    <t>CASTILLO CARREÑO ANTONY DIOMAR</t>
  </si>
  <si>
    <t>CONTRERAS CAMPEROS FABIAN ANDRES</t>
  </si>
  <si>
    <t>COMERCIAL</t>
  </si>
  <si>
    <t>MARULANDA GUARDIAN CARLOS IVAN</t>
  </si>
  <si>
    <t>MENDEZ AGUDELO JONATHAN CAMILO</t>
  </si>
  <si>
    <t>AYUDANTE/CONDUCTOR</t>
  </si>
  <si>
    <t xml:space="preserve"> </t>
  </si>
  <si>
    <t xml:space="preserve">OFICIAL </t>
  </si>
  <si>
    <t xml:space="preserve">GUERRERO GONZALES LAURA DANIELA </t>
  </si>
  <si>
    <t>AUXILIAR DE LABORATORIO</t>
  </si>
  <si>
    <t xml:space="preserve">GONZALES RANGEL YEISY TATIANA </t>
  </si>
  <si>
    <t>VILLAMIZAR GALVIZ JUAN PABLO</t>
  </si>
  <si>
    <t>GOMEZ ARIAS EUDES ALFONSO</t>
  </si>
  <si>
    <t xml:space="preserve">CUADROS TORRES MARIA JULIANA </t>
  </si>
  <si>
    <t xml:space="preserve">AUXILIAR </t>
  </si>
  <si>
    <t xml:space="preserve">MUÑOZ CARREÑO EDISON DAVID </t>
  </si>
  <si>
    <t xml:space="preserve">COMERCIAL </t>
  </si>
  <si>
    <t xml:space="preserve">RAMIREZ JAIMES DONOVAN BRAYAN </t>
  </si>
  <si>
    <t xml:space="preserve">BERMUDEZ PUENTES ANDRES CAMILO </t>
  </si>
  <si>
    <t>GAFARO ALBA PAULA MAIBELITH</t>
  </si>
  <si>
    <t xml:space="preserve">SENA </t>
  </si>
  <si>
    <t xml:space="preserve">GARCIA GARCIA SERGIO </t>
  </si>
  <si>
    <t xml:space="preserve">APRENDIZ SENA </t>
  </si>
  <si>
    <t>Etiquetas de fila</t>
  </si>
  <si>
    <t>Total general</t>
  </si>
  <si>
    <t>Intervalo Edades</t>
  </si>
  <si>
    <t># Trabajadores</t>
  </si>
  <si>
    <t>%</t>
  </si>
  <si>
    <t>19-24</t>
  </si>
  <si>
    <t>25-30</t>
  </si>
  <si>
    <t>31-36</t>
  </si>
  <si>
    <t>37-42</t>
  </si>
  <si>
    <t>43-48</t>
  </si>
  <si>
    <t>49-54</t>
  </si>
  <si>
    <t>55-60</t>
  </si>
  <si>
    <t>Proceso</t>
  </si>
  <si>
    <t>Gerencia</t>
  </si>
  <si>
    <t>Físico</t>
  </si>
  <si>
    <t>Biomecánico</t>
  </si>
  <si>
    <t>Biológico</t>
  </si>
  <si>
    <t>Psicosociales</t>
  </si>
  <si>
    <t>Fenomenos Naturales</t>
  </si>
  <si>
    <t>Peligros Identificados</t>
  </si>
  <si>
    <t>Gestión Jurídica</t>
  </si>
  <si>
    <t>ATU</t>
  </si>
  <si>
    <t>Planeación</t>
  </si>
  <si>
    <t xml:space="preserve">Químicos </t>
  </si>
  <si>
    <t>Control y Calidad Interno</t>
  </si>
  <si>
    <t>Seguridad y Salud en el Trabajo</t>
  </si>
  <si>
    <t>Naturales</t>
  </si>
  <si>
    <t>Químicos</t>
  </si>
  <si>
    <t>Biológicos</t>
  </si>
  <si>
    <t>Compras y Contratación</t>
  </si>
  <si>
    <t>Clasificación de Peligros</t>
  </si>
  <si>
    <t>Contabilidad</t>
  </si>
  <si>
    <t>Técnica Administrativa</t>
  </si>
  <si>
    <t>Técnica y Operativa: Alcantarillado</t>
  </si>
  <si>
    <t>Técnica y Operativa: Acueducto</t>
  </si>
  <si>
    <t>Técnica y Operativa: Bocatoma</t>
  </si>
  <si>
    <t>Técnica y Operativa: Desarenador</t>
  </si>
  <si>
    <t>Técnica y Operativa: Línea de conducción</t>
  </si>
  <si>
    <t>Técnica y Operativa: Toma de presiones</t>
  </si>
  <si>
    <t>Laboratorio de ensayos de Agua</t>
  </si>
  <si>
    <t>Comercial Operativa: Suspensión-Reconexiones</t>
  </si>
  <si>
    <t>Comercial Operativa: Nuevas Acometidas</t>
  </si>
  <si>
    <t>Comercial Operativa: Visitas Técnicas</t>
  </si>
  <si>
    <t>Comercial Operativa: Instalación de Medidores</t>
  </si>
  <si>
    <t>Comercial Operativa: Transporte</t>
  </si>
  <si>
    <t xml:space="preserve">Maquinaria Pesada </t>
  </si>
  <si>
    <t>Mantenimiento</t>
  </si>
  <si>
    <t>Comercial Operativa: Lecturas - Reparto</t>
  </si>
  <si>
    <t>Químico</t>
  </si>
  <si>
    <t>Condiciones de Seguridad</t>
  </si>
  <si>
    <t>Condiciones de seguridad</t>
  </si>
  <si>
    <t>Evaluación de Peligros</t>
  </si>
  <si>
    <t>Nivel de Riesgo</t>
  </si>
  <si>
    <t xml:space="preserve">Descripción </t>
  </si>
  <si>
    <t>Clasificación</t>
  </si>
  <si>
    <t>Total Peligros Identificados</t>
  </si>
  <si>
    <t>I</t>
  </si>
  <si>
    <t>II</t>
  </si>
  <si>
    <t>III</t>
  </si>
  <si>
    <t>IV</t>
  </si>
  <si>
    <t>Nivel de Probabilidad</t>
  </si>
  <si>
    <t>Nivel de Consecuencia</t>
  </si>
  <si>
    <t>Aceptabilidad del Riesgo</t>
  </si>
  <si>
    <t>No Aceptable</t>
  </si>
  <si>
    <t>No Aceptable o Aceptable con Controles Específicos</t>
  </si>
  <si>
    <t>Mejorable</t>
  </si>
  <si>
    <t>Aceptable</t>
  </si>
  <si>
    <t>Muy Alto (MA)</t>
  </si>
  <si>
    <t>Alto (A)</t>
  </si>
  <si>
    <t>Medio (M)</t>
  </si>
  <si>
    <t>Bajo (B)</t>
  </si>
  <si>
    <t>Mortal o Catastròfico(M)</t>
  </si>
  <si>
    <t>Muy Grave (MG)</t>
  </si>
  <si>
    <t>Grave (G)</t>
  </si>
  <si>
    <t>Leve (L)</t>
  </si>
  <si>
    <t>Clasificacion de peligros</t>
  </si>
  <si>
    <t>Clasificación de peligros</t>
  </si>
  <si>
    <t>Administración del Talento Humano</t>
  </si>
  <si>
    <t>Soporte Informático</t>
  </si>
  <si>
    <t>Almacén</t>
  </si>
  <si>
    <t>Administración de Servicios Generales</t>
  </si>
  <si>
    <t>Comercial Administrativa</t>
  </si>
  <si>
    <t>Trabajo Social</t>
  </si>
  <si>
    <t>Técnica y Operativa: Bacheo y recuperación de vías</t>
  </si>
  <si>
    <t>Bombeo</t>
  </si>
  <si>
    <t>Control de Válvulas</t>
  </si>
  <si>
    <t>Fenomenos naturales</t>
  </si>
  <si>
    <t>Mortal o Catastrófico(M)</t>
  </si>
  <si>
    <t>Mort+K256l o Catastró+A251:H276fico(M)</t>
  </si>
  <si>
    <t>Aceptabilidad de riesgo</t>
  </si>
  <si>
    <t>Total</t>
  </si>
  <si>
    <t>Eliminación</t>
  </si>
  <si>
    <t>Sustitución</t>
  </si>
  <si>
    <t xml:space="preserve">Controles de Ingeniería </t>
  </si>
  <si>
    <t>Controles administrativos</t>
  </si>
  <si>
    <t>EPP</t>
  </si>
  <si>
    <t>Fenómenos Naturales</t>
  </si>
  <si>
    <t>Fenómenos naturales</t>
  </si>
  <si>
    <t>Gráfica Porcentaje (%)</t>
  </si>
  <si>
    <t>Techos o placa en mal estado</t>
  </si>
  <si>
    <t>MEDIDAS DE INTERVENCIÓN</t>
  </si>
  <si>
    <t xml:space="preserve">Peligro (s) </t>
  </si>
  <si>
    <t xml:space="preserve">Fuga de productos químicos </t>
  </si>
  <si>
    <t xml:space="preserve">Gases y Vapores </t>
  </si>
  <si>
    <t>Nivel de riesgo</t>
  </si>
  <si>
    <t>Descripción</t>
  </si>
  <si>
    <t>NA</t>
  </si>
  <si>
    <t>SARS-COV-2</t>
  </si>
  <si>
    <t>Falta de inspección del medio de transporte</t>
  </si>
  <si>
    <t>Arrumes inestables y/o con alturas inadecuadas</t>
  </si>
  <si>
    <t>Altos ritmos de trabajo</t>
  </si>
  <si>
    <t xml:space="preserve">Almacenamiento inadecuado de materiales </t>
  </si>
  <si>
    <t>Programar capacitaciones y espacios de socialización del Programa de Orden y Aseo, establecido en la empresa.</t>
  </si>
  <si>
    <t>Carga dinámica por sobre esfuerzos de la voz, debido a diálogos frecuentes con usuarios</t>
  </si>
  <si>
    <t>Falta de mantenimiento del medio de transporte</t>
  </si>
  <si>
    <t>Calidad y Control Interno</t>
  </si>
  <si>
    <t>Postura sedente prolongada</t>
  </si>
  <si>
    <t>Seguridad y Salud en el Trabajo SST</t>
  </si>
  <si>
    <t>Certificados de alturas vencido</t>
  </si>
  <si>
    <t>Actos inseguros en medio de transporte</t>
  </si>
  <si>
    <t>Explosión por daños en equipos</t>
  </si>
  <si>
    <t>Incendio por daños en equipos</t>
  </si>
  <si>
    <t>Programar capacitaciones con el cuerpo de Bomberos, por lo menos dos veces al año en el uso adecuado de extintores.</t>
  </si>
  <si>
    <t>Físicos</t>
  </si>
  <si>
    <t>Administración de Talento Humano</t>
  </si>
  <si>
    <t>Soporte informático</t>
  </si>
  <si>
    <t xml:space="preserve">Estructuras falsas y mal aseguradas </t>
  </si>
  <si>
    <t xml:space="preserve">Caída de objetos por distribución inadecuada de materiales </t>
  </si>
  <si>
    <t xml:space="preserve">Ausencia de puntos de anclaje </t>
  </si>
  <si>
    <t xml:space="preserve">Realizar  socialización del plan de vacunación  establecido por el Gobierno Nacional y el Ministerio de la Salud.                                                   Gestionar con la entidad de Salud (Hospital, clinica o IPS) el proceso para realizar la aplicación del esquema de vacunación a los trabajadores en la sede de la empresa.                  </t>
  </si>
  <si>
    <t xml:space="preserve">Realizar inspecciones periódicas del cumplimiento al programa de mantenimiento preventivo de vehículos (PESV).                                                              </t>
  </si>
  <si>
    <t xml:space="preserve">Realizar inspecciones periódicas del cumplimiento al programa de mantenimiento preventivo de vehículos (PESV).          </t>
  </si>
  <si>
    <t xml:space="preserve">Socialización  para el desarrollo  de las inspecciones preoperacionales.                            Realizar inspecciones de todas las estructuras que se utilizan para la instalación de los dispositivos de seguridad.                      </t>
  </si>
  <si>
    <t>Casco con barbuquejo,  Botas de seguridad punta de acero y Guantes de poliuretano</t>
  </si>
  <si>
    <t>Eslingas en Y, Grilletes, Arnés</t>
  </si>
  <si>
    <t xml:space="preserve">Golpes y/o aplastamientos </t>
  </si>
  <si>
    <t>Alta responsabilidad por cumplimiento de requisitos legales y funciones</t>
  </si>
  <si>
    <t>Servicios generales</t>
  </si>
  <si>
    <t>Comercial - Administrativa</t>
  </si>
  <si>
    <t>Baja tensión inferior a 10Kv - Conexiones eléctricas</t>
  </si>
  <si>
    <t>Trabajo social</t>
  </si>
  <si>
    <t>Iluminación deficiente</t>
  </si>
  <si>
    <t>Ruido continuo</t>
  </si>
  <si>
    <t>Protector auditico tipo copa profesional para 30dB</t>
  </si>
  <si>
    <t>Carga dinámica por esfuerzo al manipular y trasladar canecas</t>
  </si>
  <si>
    <t>Aplicación de fuerzas (sobresfuerzos)- para abrir válvulas en la PTAP.</t>
  </si>
  <si>
    <t>Instalaciones locativas en mal estado</t>
  </si>
  <si>
    <t>Superficies de trabajo con diferencia de nivel</t>
  </si>
  <si>
    <t>Realizar procedimientos e Instructivos para Trabajo seguro, inspecciones preoperacionales.</t>
  </si>
  <si>
    <t>Falta de certificación en puntos de anclaje y líneas de vida</t>
  </si>
  <si>
    <t>Cerramiento restrictivo tanques de almacenamiento</t>
  </si>
  <si>
    <t xml:space="preserve">Reacciones químicas </t>
  </si>
  <si>
    <t>Cumplir indicaciones de hojas de seguridad de los productos  químicos.</t>
  </si>
  <si>
    <t>Material particulado</t>
  </si>
  <si>
    <t>Realizar Capacitaciones en Factores de Riesgo relacionados al material particulado</t>
  </si>
  <si>
    <t>Bacheo y Recuperación de vías</t>
  </si>
  <si>
    <t>Equipos y material a Altas Temperaturas</t>
  </si>
  <si>
    <t>Guantes de resistencia térmica URU -0120</t>
  </si>
  <si>
    <t>Superficies de trabajo y material con altas temperaturas</t>
  </si>
  <si>
    <t xml:space="preserve">Condiciones climatológicas - Precipitaciones </t>
  </si>
  <si>
    <t xml:space="preserve">Derrame </t>
  </si>
  <si>
    <t>Realizar inspecciones preoperacional y de seguridad.</t>
  </si>
  <si>
    <t>Exposición a materiales combustibles - sustancias inflamables</t>
  </si>
  <si>
    <t>Tapabocas con filtro de Carbono y Guantes de carnaza y bragas</t>
  </si>
  <si>
    <t>Acueducto</t>
  </si>
  <si>
    <t>Condiciones climatológicas desfavorables</t>
  </si>
  <si>
    <t>Alcantarillado</t>
  </si>
  <si>
    <t>Bocatoma</t>
  </si>
  <si>
    <t>Caídas a distinto nivel - actividades de planta, terreno</t>
  </si>
  <si>
    <t>Desarenador</t>
  </si>
  <si>
    <t>Gestionar el proceso de certificación con las entidades encargadas en acompañamiento y asesoría de la ARL.                                     Mantenimiento de Estructura de Rescate, Escaleras, Punto de Anclaje y Líneas de Vida, Procedimientos e Instructivos para Trabajo seguro</t>
  </si>
  <si>
    <t>Espacios confinados para diferentes actividades (limpieza de rejilla, ingreso de cámara, entre otros)</t>
  </si>
  <si>
    <t>Línea de conducción</t>
  </si>
  <si>
    <t>Picaduras de animales</t>
  </si>
  <si>
    <t>Toma de presiones</t>
  </si>
  <si>
    <t>Control de válvulas</t>
  </si>
  <si>
    <t>Radiaciones ionizantes</t>
  </si>
  <si>
    <t>Estructura para Izaje de cargas en cuarto de maquinas.</t>
  </si>
  <si>
    <t>Manipulación de cargas</t>
  </si>
  <si>
    <t>Cargas suspendidas</t>
  </si>
  <si>
    <t>Exposición a contaminantes biológicos</t>
  </si>
  <si>
    <t>Gases y vapores</t>
  </si>
  <si>
    <t>Bacterias y hongos expuestos al ambiente</t>
  </si>
  <si>
    <t>Fluidos o excrementos de origen animal-vegetal</t>
  </si>
  <si>
    <t>Guantes, Botas caña alta, Gafas</t>
  </si>
  <si>
    <t>Laboratorio - Control de Calidad</t>
  </si>
  <si>
    <t xml:space="preserve">Manto de la placa en mal estado </t>
  </si>
  <si>
    <t>Muros/paredes en mal estado por humedad</t>
  </si>
  <si>
    <t>Suspensiones - Reconexiones</t>
  </si>
  <si>
    <t>Pinchazos o cortes con elementos o material quirúrgico</t>
  </si>
  <si>
    <t>Nuevas acometidas</t>
  </si>
  <si>
    <t>Lecturas de reparto</t>
  </si>
  <si>
    <t>Visitas técnicas</t>
  </si>
  <si>
    <t>Instalación de medidores</t>
  </si>
  <si>
    <t xml:space="preserve">Peatón - realización de actividades sobre la vía </t>
  </si>
  <si>
    <t>Transporte</t>
  </si>
  <si>
    <t>Temperatura extrema</t>
  </si>
  <si>
    <t>Maquinaria pesada</t>
  </si>
  <si>
    <t>Trabajadores cerca de la maquinaria pesada y vehículos especiales</t>
  </si>
  <si>
    <t>Media Tensión (10 Kv a 60 Kv)</t>
  </si>
  <si>
    <t>Tormentas Eléctricas- en la planta de tratamiento de agua residual PTAR</t>
  </si>
  <si>
    <t>Revisión de estado y cambio de los kit de limpieza de áreas.         Realizar capacitación para la ejecución de la actividad</t>
  </si>
  <si>
    <t xml:space="preserve">Cascos con linterna frontal </t>
  </si>
  <si>
    <t>Realizar adecuaciones para el cambio de Transformador de menos emisión de radiación</t>
  </si>
  <si>
    <t>Realizar capacitaciones para el correcto uso y aplicación de las pausas activas</t>
  </si>
  <si>
    <t>Capacitar en el correcto uso de los EPP</t>
  </si>
  <si>
    <t>Realizar los procedimientos de trabajo seguro.   Mantenimiento de cámaras de emisión de gases</t>
  </si>
  <si>
    <t>Cambio estructura de izaje, de fuerza manual a mecánica.</t>
  </si>
  <si>
    <t xml:space="preserve"> NA</t>
  </si>
  <si>
    <t>Realizar inspecciones preoperacionales y de seguridad, Dotación                Capacitación en uso adecuado de  extintores.</t>
  </si>
  <si>
    <t>Realizar inspecciones preoperacionales,
Diligenciar permisos de trabajo y análisis de riesgo por operación para tareas que impliquen trabajos en alturas</t>
  </si>
  <si>
    <t>Modificar la estructura para Izaje de cargas en cuarto de maquinas.</t>
  </si>
  <si>
    <t xml:space="preserve">Realizar estructura Grúa para Izado de Carga </t>
  </si>
  <si>
    <t>Realizar adecuaciones de estructuras y puntos de anclaje para TSA - Equipo para espacios Confinados</t>
  </si>
  <si>
    <t xml:space="preserve">Solicitar la visita de un ingeniero experto en estructuras para la revisión de las condiciones de la placa del almacén principal. Evaluar las condiciones de la infraestructura, el tiempo que se llevaría  para la adecuación y solicitar mínimo tres cotizaciones para la selección del proveedor de mantenimiento de infraestructura. </t>
  </si>
  <si>
    <t>Gestionar la viabilidad de un diseño de contención por confinamiento de Gas Cloro.                                                  Capacitación del personal sobre el adecuado proceder en caso de presentarse la emergencia.                  Capacitar a dos personas (viabilidad del sistema de contención) en el uso del sistema a implementar</t>
  </si>
  <si>
    <t xml:space="preserve">Capacitación del personal encargado en la manipulación, almacenamiento y mantenimiento de los equipos que intervienen en el proceso de Cloración.                                                                      </t>
  </si>
  <si>
    <t>Realizar capacitaciones periódicas en seguridad vial.                           Fortalecimiento del  PESV: Factor comportamiento humano.</t>
  </si>
  <si>
    <t>(Varios elementos)</t>
  </si>
  <si>
    <t xml:space="preserve">Deslizamientos de tierra y derrumbes </t>
  </si>
  <si>
    <t>Realizar mediciones ambientales. Sonometrías.     Capacitar en el correcto uso de los EPP</t>
  </si>
  <si>
    <t>Planta deTratamiento de Agua Potable - PTAP</t>
  </si>
  <si>
    <t>Atención al Usuario - A.T.U</t>
  </si>
  <si>
    <t>Planta de Tratamiento de Agua Residual -PTAR</t>
  </si>
  <si>
    <t xml:space="preserve">No Aceptable o Aceptable con controles específicos </t>
  </si>
  <si>
    <t>Realizar  Jornada de vacunación.                           Capacitaciones para la prevención de riesgos Biológicos</t>
  </si>
  <si>
    <t xml:space="preserve">Realizar el diseño e implementación del programa de Vigilacia Epidemiológica -Desórdenes Musculoesqueléticos.  Realizar capacitaciones al personal administrativo para el adecuado uso de las pausas activas.             Realizar capacitaciones con enfasis en higiene postural </t>
  </si>
  <si>
    <t xml:space="preserve">Realizar reentrenamientos en curso de alturas o avanzado en alturas según corresponda </t>
  </si>
  <si>
    <t xml:space="preserve">Mantenimiento de Estructura de Rescate, Escaleras, Punto de Anclaje y Líneas de Vida, Procedimientos e Instructivos para Trabajo seguro.                        Gestionar la señalización </t>
  </si>
  <si>
    <t>Fortalecimiento del  PESV: Infraestructura segura y vehículo seguro.</t>
  </si>
  <si>
    <t>Cuenta de CARGO</t>
  </si>
  <si>
    <t xml:space="preserve">Realizar  socialización del plan de vacunación  establecido por el Gobierno Nacional y el Ministerio de la Salud.                                                   Gestionar con la entidad de Salud (Hospital, clinica o IPS) el proceso para aaceder al esquema de vacunación a los trabajadores en la sede de la empresa.  </t>
  </si>
  <si>
    <t>Realizar la señalización para el uso adecuado de los EPP.  Capacitar en el correcto uso de los EPP</t>
  </si>
  <si>
    <t>Ralizar la señalización del Riesgo - Capacitaciones de factor de Riesgo Eléctrico</t>
  </si>
  <si>
    <t xml:space="preserve">Realizar Capacitaciones en el uso correcto de los EPP                 Realizar los cambios de iluminarias </t>
  </si>
  <si>
    <t>Gestionar la instalación de un cámara de aislamiento  para emisión de radiación.   Realizar las capacitaciones al personal para el debido uso y mantenimiento de la misma</t>
  </si>
  <si>
    <t xml:space="preserve">Realizar capacitación sobre la importancia y el adecuado uso de pausas activas, durante la jornada laboral.     </t>
  </si>
  <si>
    <t>Gestionar un diseño e implementación del PVE Desorden músculo esqueléticos en factores de Riesgo</t>
  </si>
  <si>
    <t>Realizar los cambios de la estructura metálica para llenado y descargue de polímero</t>
  </si>
  <si>
    <t>Realizar los estudios y cambios de la estructura metálica para llenado y descargue de polímero</t>
  </si>
  <si>
    <t xml:space="preserve">Realizar apacitación sobre la importancia y el adecuado uso de pausas activas, durante la jornada laboral.                            </t>
  </si>
  <si>
    <t>Gestionar el diseño e implementación del PVE para los  Desorden músculo esqueléticos.          Capacitaciones en factores de Riesgo - Rotación de Puestos de Trabajo</t>
  </si>
  <si>
    <t>Implementar vigilancia de las Inspecciones preoperacional y de seguridad, Dotación y capacitación en uso adecuado de  extintores.          Programa de mantenimiento preventivo de equipos, Inspecciones de equipos.</t>
  </si>
  <si>
    <t>Realizar la instalación de punto eléctrico en zona baja del bombeo- el mirador.</t>
  </si>
  <si>
    <t>Incluir en los cronogramas de mantenimientos preventivos las  inspecciones preoperacional y de seguridad.</t>
  </si>
  <si>
    <t>Incluir en los cronogramas de mantenimientos preventivos las  inspecciones la revisión de redes de pararrayo</t>
  </si>
  <si>
    <t>Realizar inspecciones preoperacionales de forma periódicas</t>
  </si>
  <si>
    <t>Fortalecer los procedimientos e Instructivos para Trabajo seguro</t>
  </si>
  <si>
    <t>Realizar la señalizaciones correspondientes para informar el desarrollo de la actividad.                                 Capacitaciones en factores de riesgo</t>
  </si>
  <si>
    <t>Realizar o implementar los procedimientos e Instructivos para Trabajo seguro</t>
  </si>
  <si>
    <t>Establecer en los programas demantenimiento, la revisión y adecuación de los mantenimientos locativos.    Solicitar la visita de un experto (ingeniero) para la revisión de la humedad presente en el Laboratorio.     Evaluar las condiciones de la infraestructura, el tiempo que se llevaría  para la adecuación y solicitar mínimo tres cotizaciones para la selección del proveedor de mantenimiento de infraestructura.</t>
  </si>
  <si>
    <t>Estableecer el procedimiento de Señalización en áreas de Trabajo.    Realizar la socialización de las actividades a realizar a todo el personal involucrado.</t>
  </si>
  <si>
    <t>Gestionar el cumplimiento de los lineamietos establecidos en el PESV:  vehículo seguro. Programa de mantenimiento preventivo de vehículos, señalización.</t>
  </si>
  <si>
    <t>Porgramar la formación y el entrenamiento de la Brigada de Emergencia mediante simulacros
Establecer protocolos de identificación de actos y condiciones inseguras.
Establecer  procedimientos e Instructivos para Trabajo seguro en campo</t>
  </si>
  <si>
    <t>Gestionar la formación y entrenamiento de la Brigada de Emergencia mediante simulacros mínimos dos veces al año.</t>
  </si>
  <si>
    <t>Gestionar por áreas capacitaciones en el correcto uso de los Elementos de Protección Personal - EPP.</t>
  </si>
  <si>
    <t>Realizar  Jornada de vacunación.                           Establecer campañas de  prevención de riesgos Biológicos</t>
  </si>
  <si>
    <t xml:space="preserve">Realizar capacitación sobre la importancia y el adecuado uso de pausas activas, durante la jornada laboral.                                              Gestionar capacitaciones al personal sobre riesgos psicosociales y como minimizar el estrés laboral.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</si>
</sst>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00_);_(&quot;$&quot;\ * \(#,##0.00\);_(&quot;$&quot;\ * &quot;-&quot;??_);_(@_)"/>
    <numFmt numFmtId="165" formatCode="_(* #,##0.00_);_(* \(#,##0.00\);_(* &quot;-&quot;??_);_(@_)"/>
    <numFmt numFmtId="166" formatCode="_-&quot;$&quot;* #,##0_-;\-&quot;$&quot;* #,##0_-;_-&quot;$&quot;* &quot;-&quot;_-;_-@_-"/>
    <numFmt numFmtId="167" formatCode="m/d/yyyy\ h:mm:ss"/>
    <numFmt numFmtId="168" formatCode="_(* #,##0_);_(* \(#,##0\);_(* &quot;-&quot;??_);_(@_)"/>
    <numFmt numFmtId="169" formatCode="0.0%"/>
  </numFmts>
  <fonts count="52" x14ac:knownFonts="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sz val="10"/>
      <color rgb="FF000000"/>
      <name val="Arial"/>
      <family val="2"/>
    </font>
    <font>
      <sz val="9"/>
      <color rgb="FF000000"/>
      <name val="Calibri"/>
      <family val="2"/>
    </font>
    <font>
      <b/>
      <sz val="9"/>
      <color theme="1"/>
      <name val="Calibri"/>
      <family val="2"/>
    </font>
    <font>
      <sz val="9"/>
      <name val="Calibri"/>
      <family val="2"/>
    </font>
    <font>
      <sz val="9"/>
      <color theme="1"/>
      <name val="Calibri"/>
      <family val="2"/>
    </font>
    <font>
      <sz val="10"/>
      <color rgb="FF000000"/>
      <name val="Arial"/>
      <family val="2"/>
    </font>
    <font>
      <sz val="9"/>
      <color rgb="FFFF0000"/>
      <name val="Calibri"/>
      <family val="2"/>
    </font>
    <font>
      <b/>
      <sz val="8"/>
      <color rgb="FF666666"/>
      <name val="Verdana"/>
      <family val="2"/>
    </font>
    <font>
      <sz val="8"/>
      <color rgb="FF666666"/>
      <name val="Verdana"/>
      <family val="2"/>
    </font>
    <font>
      <sz val="9"/>
      <color indexed="81"/>
      <name val="Tahoma"/>
      <family val="2"/>
    </font>
    <font>
      <b/>
      <sz val="9"/>
      <color indexed="81"/>
      <name val="Tahoma"/>
      <family val="2"/>
    </font>
    <font>
      <sz val="8"/>
      <name val="Verdana"/>
      <family val="2"/>
    </font>
    <font>
      <sz val="9"/>
      <color theme="0"/>
      <name val="Calibri"/>
      <family val="2"/>
    </font>
    <font>
      <b/>
      <sz val="9"/>
      <color theme="0"/>
      <name val="Calibri"/>
      <family val="2"/>
    </font>
    <font>
      <b/>
      <i/>
      <u/>
      <sz val="9"/>
      <color rgb="FF000000"/>
      <name val="Calibri"/>
      <family val="2"/>
    </font>
    <font>
      <sz val="10"/>
      <color theme="1"/>
      <name val="Calibri"/>
      <family val="2"/>
    </font>
    <font>
      <sz val="10"/>
      <color rgb="FF000000"/>
      <name val="Arial"/>
      <family val="2"/>
    </font>
    <font>
      <sz val="9"/>
      <color theme="1"/>
      <name val="Arial"/>
      <family val="2"/>
      <scheme val="minor"/>
    </font>
    <font>
      <sz val="10"/>
      <color theme="1"/>
      <name val="Calibri Light"/>
      <family val="2"/>
    </font>
    <font>
      <sz val="10"/>
      <color rgb="FF000000"/>
      <name val="Calibri Light"/>
      <family val="2"/>
    </font>
    <font>
      <b/>
      <sz val="10"/>
      <color theme="0"/>
      <name val="Calibri Light"/>
      <family val="2"/>
    </font>
    <font>
      <b/>
      <sz val="10"/>
      <color rgb="FF000000"/>
      <name val="Calibri Light"/>
      <family val="2"/>
    </font>
    <font>
      <sz val="10"/>
      <name val="Calibri Light"/>
      <family val="2"/>
    </font>
    <font>
      <sz val="10"/>
      <color theme="1"/>
      <name val="Arial"/>
      <family val="2"/>
    </font>
    <font>
      <sz val="10"/>
      <color theme="1"/>
      <name val="Arial"/>
      <family val="2"/>
      <scheme val="minor"/>
    </font>
    <font>
      <sz val="10"/>
      <name val="Arial"/>
      <family val="2"/>
      <scheme val="minor"/>
    </font>
    <font>
      <sz val="10"/>
      <color rgb="FF000000"/>
      <name val="Arial"/>
      <family val="2"/>
      <scheme val="minor"/>
    </font>
    <font>
      <b/>
      <sz val="10"/>
      <color rgb="FF000000"/>
      <name val="Arial"/>
      <family val="2"/>
    </font>
    <font>
      <b/>
      <u/>
      <sz val="10"/>
      <color rgb="FF000000"/>
      <name val="Arial"/>
      <family val="2"/>
    </font>
    <font>
      <b/>
      <sz val="8"/>
      <color theme="0"/>
      <name val="Arial"/>
      <family val="2"/>
      <scheme val="minor"/>
    </font>
    <font>
      <sz val="8"/>
      <color rgb="FF000000"/>
      <name val="Arial"/>
      <family val="2"/>
      <scheme val="minor"/>
    </font>
    <font>
      <sz val="8"/>
      <name val="Arial"/>
      <family val="2"/>
      <scheme val="minor"/>
    </font>
    <font>
      <sz val="8"/>
      <color theme="1"/>
      <name val="Arial"/>
      <family val="2"/>
      <scheme val="minor"/>
    </font>
    <font>
      <b/>
      <sz val="10"/>
      <color rgb="FF080000"/>
      <name val="Tahoma"/>
      <family val="2"/>
    </font>
    <font>
      <sz val="10"/>
      <color rgb="FF080000"/>
      <name val="Tahoma"/>
      <family val="2"/>
    </font>
    <font>
      <b/>
      <sz val="8"/>
      <color rgb="FF080000"/>
      <name val="Tahoma"/>
      <family val="2"/>
    </font>
    <font>
      <sz val="8"/>
      <color rgb="FF080000"/>
      <name val="Tahoma"/>
      <family val="2"/>
    </font>
    <font>
      <b/>
      <sz val="9"/>
      <color rgb="FF080000"/>
      <name val="Tahoma"/>
      <family val="2"/>
    </font>
    <font>
      <sz val="9"/>
      <color rgb="FF080000"/>
      <name val="Tahoma"/>
      <family val="2"/>
    </font>
    <font>
      <b/>
      <sz val="10"/>
      <name val="Arial"/>
      <family val="2"/>
    </font>
    <font>
      <b/>
      <sz val="12"/>
      <color rgb="FF000000"/>
      <name val="Times New Roman"/>
      <family val="1"/>
    </font>
    <font>
      <sz val="12"/>
      <name val="Times New Roman"/>
      <family val="1"/>
    </font>
    <font>
      <sz val="12"/>
      <color rgb="FF000000"/>
      <name val="Times New Roman"/>
      <family val="1"/>
    </font>
    <font>
      <sz val="12"/>
      <color theme="1"/>
      <name val="Times New Roman"/>
      <family val="1"/>
    </font>
    <font>
      <b/>
      <sz val="12"/>
      <name val="Times New Roman"/>
      <family val="1"/>
    </font>
    <font>
      <b/>
      <sz val="14"/>
      <color rgb="FF000000"/>
      <name val="Times New Roman"/>
      <family val="1"/>
    </font>
    <font>
      <sz val="12"/>
      <color rgb="FF000000"/>
      <name val="Arial"/>
      <family val="2"/>
    </font>
  </fonts>
  <fills count="22">
    <fill>
      <patternFill patternType="none"/>
    </fill>
    <fill>
      <patternFill patternType="gray125"/>
    </fill>
    <fill>
      <patternFill patternType="solid">
        <fgColor rgb="FFFFC000"/>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6" tint="-0.249977111117893"/>
        <bgColor indexed="64"/>
      </patternFill>
    </fill>
    <fill>
      <patternFill patternType="solid">
        <fgColor theme="2" tint="-4.9989318521683403E-2"/>
        <bgColor indexed="64"/>
      </patternFill>
    </fill>
    <fill>
      <patternFill patternType="solid">
        <fgColor rgb="FF00B050"/>
        <bgColor indexed="64"/>
      </patternFill>
    </fill>
    <fill>
      <patternFill patternType="solid">
        <fgColor rgb="FF92D050"/>
        <bgColor indexed="64"/>
      </patternFill>
    </fill>
    <fill>
      <patternFill patternType="solid">
        <fgColor theme="5"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8">
    <xf numFmtId="0" fontId="0" fillId="0" borderId="0"/>
    <xf numFmtId="165" fontId="5" fillId="0" borderId="0" applyFont="0" applyFill="0" applyBorder="0" applyAlignment="0" applyProtection="0"/>
    <xf numFmtId="9" fontId="5" fillId="0" borderId="0" applyFont="0" applyFill="0" applyBorder="0" applyAlignment="0" applyProtection="0"/>
    <xf numFmtId="166" fontId="21"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38" fillId="7" borderId="0">
      <alignment horizontal="left" vertical="center"/>
    </xf>
    <xf numFmtId="0" fontId="39" fillId="7" borderId="0">
      <alignment horizontal="left" vertical="center"/>
    </xf>
    <xf numFmtId="0" fontId="40" fillId="7" borderId="0">
      <alignment horizontal="left" vertical="center"/>
    </xf>
    <xf numFmtId="0" fontId="40" fillId="7" borderId="0">
      <alignment horizontal="left" vertical="center"/>
    </xf>
    <xf numFmtId="0" fontId="40" fillId="7" borderId="0">
      <alignment horizontal="right" vertical="center"/>
    </xf>
    <xf numFmtId="0" fontId="41" fillId="7" borderId="0">
      <alignment horizontal="left" vertical="center"/>
    </xf>
    <xf numFmtId="0" fontId="41" fillId="7" borderId="0">
      <alignment horizontal="right" vertical="center"/>
    </xf>
    <xf numFmtId="0" fontId="5" fillId="7" borderId="0">
      <alignment horizontal="left" vertical="top"/>
    </xf>
    <xf numFmtId="0" fontId="40" fillId="7" borderId="0">
      <alignment horizontal="right" vertical="center"/>
    </xf>
    <xf numFmtId="0" fontId="42" fillId="7" borderId="0">
      <alignment horizontal="center" vertical="center"/>
    </xf>
    <xf numFmtId="0" fontId="43" fillId="7" borderId="0">
      <alignment horizontal="center" vertical="center"/>
    </xf>
  </cellStyleXfs>
  <cellXfs count="628">
    <xf numFmtId="0" fontId="0" fillId="0" borderId="0" xfId="0" applyFont="1" applyAlignment="1"/>
    <xf numFmtId="0" fontId="4" fillId="0" borderId="0" xfId="0" applyFont="1"/>
    <xf numFmtId="167" fontId="4" fillId="0" borderId="0" xfId="0" applyNumberFormat="1" applyFont="1" applyAlignment="1"/>
    <xf numFmtId="0" fontId="4" fillId="0" borderId="0" xfId="0" applyFont="1" applyAlignment="1"/>
    <xf numFmtId="14" fontId="4" fillId="0" borderId="0" xfId="0" applyNumberFormat="1" applyFont="1" applyAlignment="1"/>
    <xf numFmtId="0" fontId="6" fillId="0" borderId="0" xfId="0" applyFont="1" applyFill="1" applyBorder="1" applyAlignment="1">
      <alignment horizontal="center" vertical="justify"/>
    </xf>
    <xf numFmtId="0" fontId="6" fillId="0" borderId="0" xfId="0" applyFont="1" applyFill="1" applyBorder="1" applyAlignment="1">
      <alignment horizontal="center"/>
    </xf>
    <xf numFmtId="0" fontId="6" fillId="0" borderId="0" xfId="0" applyFont="1" applyFill="1" applyBorder="1" applyAlignment="1"/>
    <xf numFmtId="1" fontId="6" fillId="0" borderId="0" xfId="0" applyNumberFormat="1" applyFont="1" applyFill="1" applyBorder="1" applyAlignment="1"/>
    <xf numFmtId="0" fontId="6" fillId="0" borderId="0" xfId="1" applyNumberFormat="1" applyFont="1" applyFill="1" applyBorder="1" applyAlignment="1">
      <alignment horizontal="center"/>
    </xf>
    <xf numFmtId="0" fontId="6" fillId="0" borderId="0" xfId="0" applyFont="1" applyBorder="1" applyAlignment="1">
      <alignment horizontal="center"/>
    </xf>
    <xf numFmtId="1" fontId="6" fillId="0" borderId="0" xfId="0" applyNumberFormat="1" applyFont="1" applyBorder="1" applyAlignment="1"/>
    <xf numFmtId="0" fontId="6" fillId="0" borderId="0" xfId="1" applyNumberFormat="1" applyFont="1" applyBorder="1" applyAlignment="1">
      <alignment horizontal="center"/>
    </xf>
    <xf numFmtId="0" fontId="6" fillId="0" borderId="0" xfId="0" applyFont="1" applyFill="1" applyBorder="1" applyAlignment="1">
      <alignment vertical="justify"/>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0" xfId="0" applyFill="1"/>
    <xf numFmtId="0" fontId="8" fillId="0" borderId="1" xfId="0" applyFont="1" applyFill="1" applyBorder="1" applyAlignment="1">
      <alignment wrapText="1"/>
    </xf>
    <xf numFmtId="0" fontId="0" fillId="0" borderId="0" xfId="0" applyFont="1" applyFill="1" applyAlignment="1"/>
    <xf numFmtId="0" fontId="16" fillId="0" borderId="1" xfId="0" applyFont="1" applyFill="1" applyBorder="1" applyAlignment="1">
      <alignment horizontal="left" vertical="center" wrapText="1"/>
    </xf>
    <xf numFmtId="9" fontId="6" fillId="0" borderId="0" xfId="0" applyNumberFormat="1" applyFont="1" applyFill="1" applyBorder="1" applyAlignment="1"/>
    <xf numFmtId="0" fontId="0" fillId="0" borderId="1" xfId="0" applyFont="1" applyFill="1" applyBorder="1" applyAlignment="1"/>
    <xf numFmtId="0" fontId="10" fillId="0" borderId="1" xfId="0" applyFont="1" applyFill="1" applyBorder="1" applyAlignment="1"/>
    <xf numFmtId="0" fontId="11" fillId="0" borderId="1" xfId="0" applyFont="1" applyFill="1" applyBorder="1" applyAlignment="1">
      <alignment wrapText="1"/>
    </xf>
    <xf numFmtId="0" fontId="19" fillId="0" borderId="0" xfId="0" applyFont="1" applyFill="1" applyBorder="1" applyAlignment="1"/>
    <xf numFmtId="0" fontId="19" fillId="0" borderId="0" xfId="0" applyFont="1" applyFill="1" applyBorder="1" applyAlignment="1">
      <alignment horizontal="center"/>
    </xf>
    <xf numFmtId="0" fontId="0" fillId="5" borderId="0" xfId="0" applyFont="1" applyFill="1" applyAlignment="1"/>
    <xf numFmtId="0" fontId="6" fillId="5" borderId="0" xfId="0" applyFont="1" applyFill="1" applyBorder="1" applyAlignment="1">
      <alignment horizontal="center" vertical="justify"/>
    </xf>
    <xf numFmtId="0" fontId="6" fillId="5" borderId="0" xfId="0" applyFont="1" applyFill="1" applyBorder="1" applyAlignment="1"/>
    <xf numFmtId="0" fontId="9" fillId="5" borderId="0" xfId="0" applyFont="1" applyFill="1" applyAlignment="1">
      <alignment horizontal="center"/>
    </xf>
    <xf numFmtId="0" fontId="6" fillId="0" borderId="0" xfId="0" applyFont="1" applyBorder="1" applyAlignment="1"/>
    <xf numFmtId="0" fontId="17" fillId="3" borderId="0" xfId="0" applyFont="1" applyFill="1" applyBorder="1" applyAlignment="1">
      <alignment horizontal="center" vertical="justify"/>
    </xf>
    <xf numFmtId="0" fontId="18" fillId="3" borderId="0" xfId="0" applyFont="1" applyFill="1" applyBorder="1" applyAlignment="1">
      <alignment horizontal="center" vertical="justify"/>
    </xf>
    <xf numFmtId="1" fontId="18" fillId="3" borderId="0" xfId="0" applyNumberFormat="1" applyFont="1" applyFill="1" applyBorder="1" applyAlignment="1">
      <alignment horizontal="center" vertical="justify"/>
    </xf>
    <xf numFmtId="0" fontId="18" fillId="3" borderId="0" xfId="1" applyNumberFormat="1" applyFont="1" applyFill="1" applyBorder="1" applyAlignment="1">
      <alignment horizontal="center" vertical="justify"/>
    </xf>
    <xf numFmtId="0" fontId="18" fillId="3" borderId="0" xfId="0" applyFont="1" applyFill="1" applyBorder="1" applyAlignment="1">
      <alignment horizontal="center" vertical="center"/>
    </xf>
    <xf numFmtId="0" fontId="8" fillId="5" borderId="0" xfId="0" applyFont="1" applyFill="1" applyBorder="1" applyAlignment="1">
      <alignment wrapText="1"/>
    </xf>
    <xf numFmtId="0" fontId="7" fillId="5" borderId="0" xfId="0" applyFont="1" applyFill="1" applyBorder="1" applyAlignment="1">
      <alignment horizontal="center" vertical="justify"/>
    </xf>
    <xf numFmtId="1" fontId="7" fillId="5" borderId="0" xfId="0" applyNumberFormat="1" applyFont="1" applyFill="1" applyBorder="1" applyAlignment="1">
      <alignment horizontal="center" vertical="justify"/>
    </xf>
    <xf numFmtId="14" fontId="6" fillId="5" borderId="0" xfId="0" applyNumberFormat="1" applyFont="1" applyFill="1" applyBorder="1" applyAlignment="1">
      <alignment horizontal="center" wrapText="1"/>
    </xf>
    <xf numFmtId="0" fontId="9" fillId="5" borderId="0" xfId="0" applyFont="1" applyFill="1" applyBorder="1" applyAlignment="1">
      <alignment horizontal="center" vertical="justify"/>
    </xf>
    <xf numFmtId="0" fontId="9" fillId="5" borderId="0" xfId="0" applyFont="1" applyFill="1" applyBorder="1" applyAlignment="1"/>
    <xf numFmtId="0" fontId="9" fillId="5" borderId="0" xfId="0" applyFont="1" applyFill="1" applyBorder="1" applyAlignment="1">
      <alignment horizontal="center"/>
    </xf>
    <xf numFmtId="0" fontId="9" fillId="5" borderId="0" xfId="0" applyFont="1" applyFill="1" applyBorder="1" applyAlignment="1">
      <alignment vertical="justify"/>
    </xf>
    <xf numFmtId="0" fontId="6" fillId="5" borderId="0" xfId="0" applyFont="1" applyFill="1" applyBorder="1" applyAlignment="1">
      <alignment horizontal="left" wrapText="1"/>
    </xf>
    <xf numFmtId="0" fontId="8" fillId="0" borderId="0" xfId="0" applyFont="1" applyFill="1" applyBorder="1" applyAlignment="1">
      <alignment wrapText="1"/>
    </xf>
    <xf numFmtId="0" fontId="9" fillId="0" borderId="0" xfId="0" applyFont="1" applyFill="1" applyBorder="1" applyAlignment="1"/>
    <xf numFmtId="14" fontId="9" fillId="0" borderId="0" xfId="0" applyNumberFormat="1" applyFont="1" applyFill="1" applyBorder="1" applyAlignment="1"/>
    <xf numFmtId="1" fontId="9" fillId="0" borderId="0" xfId="0" applyNumberFormat="1" applyFont="1" applyFill="1" applyBorder="1" applyAlignment="1"/>
    <xf numFmtId="1" fontId="9" fillId="0" borderId="0" xfId="0" applyNumberFormat="1" applyFont="1" applyFill="1" applyBorder="1" applyAlignment="1">
      <alignment horizontal="center"/>
    </xf>
    <xf numFmtId="14" fontId="6" fillId="0" borderId="0" xfId="0" applyNumberFormat="1" applyFont="1" applyFill="1" applyBorder="1" applyAlignment="1">
      <alignment horizontal="center" wrapText="1"/>
    </xf>
    <xf numFmtId="0" fontId="9" fillId="0" borderId="0" xfId="0" applyFont="1" applyFill="1" applyBorder="1" applyAlignment="1">
      <alignment horizontal="center"/>
    </xf>
    <xf numFmtId="0" fontId="9" fillId="0" borderId="0" xfId="1" applyNumberFormat="1" applyFont="1" applyFill="1" applyBorder="1" applyAlignment="1">
      <alignment horizontal="center"/>
    </xf>
    <xf numFmtId="0" fontId="9" fillId="0" borderId="0" xfId="0" applyFont="1" applyFill="1" applyBorder="1" applyAlignment="1">
      <alignment vertical="justify"/>
    </xf>
    <xf numFmtId="0" fontId="6" fillId="0" borderId="0" xfId="0" applyFont="1" applyFill="1" applyBorder="1" applyAlignment="1">
      <alignment horizontal="left" wrapText="1"/>
    </xf>
    <xf numFmtId="0" fontId="6" fillId="5" borderId="0" xfId="0" applyFont="1" applyFill="1" applyBorder="1" applyAlignment="1">
      <alignment horizontal="center"/>
    </xf>
    <xf numFmtId="14" fontId="9" fillId="5" borderId="0" xfId="0" applyNumberFormat="1" applyFont="1" applyFill="1" applyBorder="1" applyAlignment="1"/>
    <xf numFmtId="1" fontId="9" fillId="5" borderId="0" xfId="0" applyNumberFormat="1" applyFont="1" applyFill="1" applyBorder="1" applyAlignment="1"/>
    <xf numFmtId="1" fontId="9" fillId="5" borderId="0" xfId="0" applyNumberFormat="1" applyFont="1" applyFill="1" applyBorder="1" applyAlignment="1">
      <alignment horizontal="center"/>
    </xf>
    <xf numFmtId="0" fontId="9" fillId="5" borderId="0" xfId="1" applyNumberFormat="1" applyFont="1" applyFill="1" applyBorder="1" applyAlignment="1">
      <alignment horizontal="center"/>
    </xf>
    <xf numFmtId="0" fontId="11" fillId="0" borderId="0" xfId="0" applyFont="1" applyFill="1" applyBorder="1" applyAlignment="1">
      <alignment horizontal="center"/>
    </xf>
    <xf numFmtId="0" fontId="6" fillId="4" borderId="0" xfId="0" applyFont="1" applyFill="1" applyBorder="1" applyAlignment="1"/>
    <xf numFmtId="9" fontId="6" fillId="0" borderId="0" xfId="2" applyFont="1" applyFill="1" applyBorder="1" applyAlignment="1"/>
    <xf numFmtId="0" fontId="6" fillId="2" borderId="0" xfId="0" applyFont="1" applyFill="1" applyBorder="1" applyAlignment="1">
      <alignment horizontal="center" wrapText="1"/>
    </xf>
    <xf numFmtId="0" fontId="8" fillId="5" borderId="0" xfId="0" applyFont="1" applyFill="1" applyBorder="1" applyAlignment="1">
      <alignment horizontal="left"/>
    </xf>
    <xf numFmtId="0" fontId="11" fillId="5" borderId="0" xfId="0" applyFont="1" applyFill="1" applyBorder="1" applyAlignment="1">
      <alignment horizontal="center"/>
    </xf>
    <xf numFmtId="0" fontId="6" fillId="5" borderId="0" xfId="0" applyFont="1" applyFill="1" applyBorder="1" applyAlignment="1">
      <alignment wrapText="1"/>
    </xf>
    <xf numFmtId="1" fontId="6" fillId="5" borderId="0" xfId="0" applyNumberFormat="1" applyFont="1" applyFill="1" applyBorder="1" applyAlignment="1"/>
    <xf numFmtId="0" fontId="6" fillId="5" borderId="0" xfId="1" applyNumberFormat="1" applyFont="1" applyFill="1" applyBorder="1" applyAlignment="1">
      <alignment horizontal="center"/>
    </xf>
    <xf numFmtId="0" fontId="8" fillId="5" borderId="0" xfId="0" applyFont="1" applyFill="1" applyBorder="1" applyAlignment="1">
      <alignment horizontal="center"/>
    </xf>
    <xf numFmtId="0" fontId="6" fillId="5" borderId="0" xfId="0" applyFont="1" applyFill="1" applyBorder="1" applyAlignment="1">
      <alignment vertical="justify"/>
    </xf>
    <xf numFmtId="0" fontId="20" fillId="5" borderId="0" xfId="0" applyFont="1" applyFill="1" applyAlignment="1"/>
    <xf numFmtId="0" fontId="20" fillId="5" borderId="0" xfId="0" applyFont="1" applyFill="1" applyAlignment="1">
      <alignment horizontal="center"/>
    </xf>
    <xf numFmtId="0" fontId="6" fillId="5" borderId="0" xfId="0" applyFont="1" applyFill="1" applyBorder="1" applyAlignment="1">
      <alignment horizontal="left"/>
    </xf>
    <xf numFmtId="0" fontId="8" fillId="5" borderId="0" xfId="0" applyFont="1" applyFill="1" applyBorder="1" applyAlignment="1"/>
    <xf numFmtId="14" fontId="8" fillId="5" borderId="0" xfId="0" applyNumberFormat="1" applyFont="1" applyFill="1" applyBorder="1" applyAlignment="1"/>
    <xf numFmtId="1" fontId="8" fillId="5" borderId="0" xfId="0" applyNumberFormat="1" applyFont="1" applyFill="1" applyBorder="1" applyAlignment="1"/>
    <xf numFmtId="1" fontId="8" fillId="5" borderId="0" xfId="0" applyNumberFormat="1" applyFont="1" applyFill="1" applyBorder="1" applyAlignment="1">
      <alignment horizontal="center"/>
    </xf>
    <xf numFmtId="14" fontId="8" fillId="5" borderId="0" xfId="0" applyNumberFormat="1" applyFont="1" applyFill="1" applyBorder="1" applyAlignment="1">
      <alignment horizontal="center" wrapText="1"/>
    </xf>
    <xf numFmtId="0" fontId="8" fillId="5" borderId="0" xfId="1" applyNumberFormat="1" applyFont="1" applyFill="1" applyBorder="1" applyAlignment="1">
      <alignment horizontal="center"/>
    </xf>
    <xf numFmtId="0" fontId="8" fillId="5" borderId="0" xfId="0" applyFont="1" applyFill="1" applyBorder="1" applyAlignment="1">
      <alignment vertical="justify"/>
    </xf>
    <xf numFmtId="0" fontId="8" fillId="5" borderId="0" xfId="0" applyFont="1" applyFill="1" applyBorder="1" applyAlignment="1">
      <alignment horizontal="left" wrapText="1"/>
    </xf>
    <xf numFmtId="0" fontId="9" fillId="5" borderId="0" xfId="0" applyFont="1" applyFill="1" applyBorder="1" applyAlignment="1">
      <alignment horizontal="left"/>
    </xf>
    <xf numFmtId="0" fontId="17" fillId="3" borderId="0" xfId="0" applyFont="1" applyFill="1" applyBorder="1" applyAlignment="1">
      <alignment horizontal="left" vertical="justify"/>
    </xf>
    <xf numFmtId="0" fontId="9" fillId="0" borderId="0" xfId="0" applyFont="1" applyFill="1" applyBorder="1" applyAlignment="1">
      <alignment horizontal="left"/>
    </xf>
    <xf numFmtId="0" fontId="20" fillId="5" borderId="0" xfId="0" applyFont="1" applyFill="1" applyAlignment="1">
      <alignment horizontal="left"/>
    </xf>
    <xf numFmtId="0" fontId="11" fillId="0" borderId="0" xfId="0" applyFont="1" applyFill="1" applyBorder="1" applyAlignment="1">
      <alignment horizontal="left"/>
    </xf>
    <xf numFmtId="0" fontId="9" fillId="5" borderId="0" xfId="0" applyFont="1" applyFill="1" applyAlignment="1">
      <alignment horizontal="left"/>
    </xf>
    <xf numFmtId="0" fontId="9" fillId="5" borderId="0" xfId="0" applyFont="1" applyFill="1" applyBorder="1" applyAlignment="1">
      <alignment horizontal="left" vertical="justify"/>
    </xf>
    <xf numFmtId="0" fontId="8" fillId="5" borderId="0" xfId="0" applyFont="1" applyFill="1" applyBorder="1" applyAlignment="1">
      <alignment horizontal="left" vertical="justify"/>
    </xf>
    <xf numFmtId="0" fontId="6" fillId="0" borderId="0" xfId="0" applyFont="1" applyFill="1" applyBorder="1" applyAlignment="1">
      <alignment horizontal="left"/>
    </xf>
    <xf numFmtId="0" fontId="6" fillId="0" borderId="0" xfId="0" applyFont="1" applyBorder="1" applyAlignment="1">
      <alignment horizontal="left"/>
    </xf>
    <xf numFmtId="0" fontId="19" fillId="0" borderId="0" xfId="0" applyFont="1" applyFill="1" applyBorder="1" applyAlignment="1">
      <alignment horizontal="left"/>
    </xf>
    <xf numFmtId="0" fontId="20" fillId="5" borderId="0" xfId="0" quotePrefix="1" applyFont="1" applyFill="1" applyAlignment="1">
      <alignment horizontal="left"/>
    </xf>
    <xf numFmtId="14" fontId="22" fillId="0" borderId="0" xfId="0" applyNumberFormat="1" applyFont="1" applyFill="1" applyBorder="1" applyAlignment="1">
      <alignment horizontal="center"/>
    </xf>
    <xf numFmtId="14" fontId="22" fillId="5" borderId="0" xfId="0" applyNumberFormat="1" applyFont="1" applyFill="1" applyBorder="1" applyAlignment="1">
      <alignment horizontal="center"/>
    </xf>
    <xf numFmtId="0" fontId="4" fillId="5" borderId="0" xfId="0" applyFont="1" applyFill="1" applyAlignment="1"/>
    <xf numFmtId="0" fontId="4" fillId="5" borderId="0" xfId="0" applyFont="1" applyFill="1" applyAlignment="1">
      <alignment horizontal="center"/>
    </xf>
    <xf numFmtId="0" fontId="23" fillId="0" borderId="1" xfId="0" applyFont="1" applyFill="1" applyBorder="1" applyAlignment="1"/>
    <xf numFmtId="0" fontId="23" fillId="0" borderId="1" xfId="0" applyFont="1" applyFill="1" applyBorder="1" applyAlignment="1">
      <alignment horizontal="center"/>
    </xf>
    <xf numFmtId="0" fontId="24" fillId="0" borderId="1" xfId="0" applyFont="1" applyFill="1" applyBorder="1" applyAlignment="1"/>
    <xf numFmtId="0" fontId="25" fillId="3" borderId="1" xfId="0" applyFont="1" applyFill="1" applyBorder="1" applyAlignment="1">
      <alignment horizontal="center" vertical="justify"/>
    </xf>
    <xf numFmtId="166" fontId="25" fillId="3" borderId="1" xfId="3" applyFont="1" applyFill="1" applyBorder="1" applyAlignment="1">
      <alignment horizontal="center" vertical="justify"/>
    </xf>
    <xf numFmtId="0" fontId="25" fillId="3" borderId="1" xfId="0" applyFont="1" applyFill="1" applyBorder="1" applyAlignment="1">
      <alignment horizontal="left" vertical="justify"/>
    </xf>
    <xf numFmtId="0" fontId="26" fillId="0" borderId="0" xfId="0" applyFont="1" applyFill="1" applyAlignment="1">
      <alignment horizontal="center" vertical="justify"/>
    </xf>
    <xf numFmtId="166" fontId="24" fillId="0" borderId="1" xfId="3" applyFont="1" applyFill="1" applyBorder="1" applyAlignment="1"/>
    <xf numFmtId="14" fontId="24" fillId="0" borderId="1" xfId="0" applyNumberFormat="1" applyFont="1" applyFill="1" applyBorder="1" applyAlignment="1">
      <alignment horizontal="center"/>
    </xf>
    <xf numFmtId="0" fontId="24" fillId="0" borderId="1" xfId="0" applyFont="1" applyFill="1" applyBorder="1" applyAlignment="1">
      <alignment horizontal="center"/>
    </xf>
    <xf numFmtId="0" fontId="24" fillId="0" borderId="1" xfId="0" applyFont="1" applyFill="1" applyBorder="1" applyAlignment="1">
      <alignment horizontal="center" wrapText="1"/>
    </xf>
    <xf numFmtId="0" fontId="23" fillId="0" borderId="1" xfId="0" applyFont="1" applyFill="1" applyBorder="1" applyAlignment="1">
      <alignment horizontal="center" vertical="justify"/>
    </xf>
    <xf numFmtId="0" fontId="24" fillId="0" borderId="0" xfId="0" applyFont="1" applyFill="1" applyAlignment="1"/>
    <xf numFmtId="3" fontId="23" fillId="0" borderId="1" xfId="1" applyNumberFormat="1" applyFont="1" applyFill="1" applyBorder="1" applyAlignment="1">
      <alignment horizontal="right"/>
    </xf>
    <xf numFmtId="14" fontId="23" fillId="0" borderId="1" xfId="0" applyNumberFormat="1" applyFont="1" applyFill="1" applyBorder="1" applyAlignment="1">
      <alignment horizontal="center"/>
    </xf>
    <xf numFmtId="14" fontId="24" fillId="0" borderId="1" xfId="0" applyNumberFormat="1" applyFont="1" applyFill="1" applyBorder="1" applyAlignment="1">
      <alignment horizontal="center" wrapText="1"/>
    </xf>
    <xf numFmtId="0" fontId="24" fillId="0" borderId="1" xfId="0" applyFont="1" applyFill="1" applyBorder="1" applyAlignment="1">
      <alignment horizontal="left"/>
    </xf>
    <xf numFmtId="0" fontId="27" fillId="0" borderId="1" xfId="0" applyFont="1" applyFill="1" applyBorder="1" applyAlignment="1">
      <alignment horizontal="left"/>
    </xf>
    <xf numFmtId="166" fontId="24" fillId="0" borderId="0" xfId="3" applyFont="1" applyFill="1" applyAlignment="1"/>
    <xf numFmtId="0" fontId="24" fillId="0" borderId="0" xfId="0" applyFont="1" applyFill="1" applyAlignment="1">
      <alignment horizontal="center"/>
    </xf>
    <xf numFmtId="0" fontId="25" fillId="3" borderId="1" xfId="0" applyFont="1" applyFill="1" applyBorder="1" applyAlignment="1">
      <alignment vertical="justify"/>
    </xf>
    <xf numFmtId="166" fontId="25" fillId="3" borderId="1" xfId="3" applyFont="1" applyFill="1" applyBorder="1" applyAlignment="1">
      <alignment vertical="justify"/>
    </xf>
    <xf numFmtId="0" fontId="28" fillId="0" borderId="0" xfId="0" applyFont="1"/>
    <xf numFmtId="167" fontId="28" fillId="0" borderId="0" xfId="0" applyNumberFormat="1" applyFont="1" applyAlignment="1"/>
    <xf numFmtId="0" fontId="28" fillId="0" borderId="0" xfId="0" applyFont="1" applyAlignment="1"/>
    <xf numFmtId="14" fontId="28" fillId="0" borderId="0" xfId="0" applyNumberFormat="1" applyFont="1" applyAlignment="1"/>
    <xf numFmtId="0" fontId="24" fillId="0" borderId="0" xfId="0" applyFont="1" applyFill="1" applyAlignment="1">
      <alignment horizontal="left"/>
    </xf>
    <xf numFmtId="0" fontId="24" fillId="0" borderId="1" xfId="0" applyFont="1" applyFill="1" applyBorder="1" applyAlignment="1">
      <alignment horizontal="left" wrapText="1"/>
    </xf>
    <xf numFmtId="0" fontId="27" fillId="0" borderId="1" xfId="0" applyFont="1" applyFill="1" applyBorder="1" applyAlignment="1">
      <alignment horizontal="left" wrapText="1"/>
    </xf>
    <xf numFmtId="0" fontId="27" fillId="0" borderId="1" xfId="0" applyFont="1" applyFill="1" applyBorder="1" applyAlignment="1">
      <alignment horizontal="center"/>
    </xf>
    <xf numFmtId="166" fontId="24" fillId="0" borderId="1" xfId="3" applyFont="1" applyFill="1" applyBorder="1" applyAlignment="1">
      <alignment horizontal="center"/>
    </xf>
    <xf numFmtId="0" fontId="2" fillId="0" borderId="1" xfId="4" applyFill="1" applyBorder="1" applyAlignment="1">
      <alignment horizontal="center"/>
    </xf>
    <xf numFmtId="0" fontId="24" fillId="0" borderId="1" xfId="0" applyFont="1" applyFill="1" applyBorder="1" applyAlignment="1">
      <alignment vertical="center"/>
    </xf>
    <xf numFmtId="0" fontId="24" fillId="0" borderId="1" xfId="0" applyFont="1" applyFill="1" applyBorder="1" applyAlignment="1">
      <alignment horizontal="center" vertical="center"/>
    </xf>
    <xf numFmtId="166" fontId="24" fillId="0" borderId="1" xfId="3" applyFont="1" applyFill="1" applyBorder="1" applyAlignment="1">
      <alignment vertical="center"/>
    </xf>
    <xf numFmtId="14" fontId="24"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xf>
    <xf numFmtId="0" fontId="23" fillId="0" borderId="1" xfId="0" applyFont="1" applyFill="1" applyBorder="1" applyAlignment="1">
      <alignment vertical="center"/>
    </xf>
    <xf numFmtId="0" fontId="24"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4" fillId="0" borderId="0" xfId="0" applyFont="1" applyFill="1" applyAlignment="1">
      <alignment vertical="center"/>
    </xf>
    <xf numFmtId="166" fontId="24" fillId="0" borderId="1" xfId="3" applyFont="1" applyFill="1" applyBorder="1" applyAlignment="1">
      <alignment horizontal="center" vertical="center"/>
    </xf>
    <xf numFmtId="14" fontId="27" fillId="0" borderId="1" xfId="0" applyNumberFormat="1" applyFont="1" applyFill="1" applyBorder="1" applyAlignment="1">
      <alignment horizontal="center" wrapText="1"/>
    </xf>
    <xf numFmtId="14" fontId="27" fillId="0" borderId="1" xfId="0" applyNumberFormat="1" applyFont="1" applyFill="1" applyBorder="1" applyAlignment="1">
      <alignment horizontal="center"/>
    </xf>
    <xf numFmtId="0" fontId="27" fillId="0" borderId="1" xfId="0" applyFont="1" applyFill="1" applyBorder="1" applyAlignment="1">
      <alignment horizontal="center" wrapText="1"/>
    </xf>
    <xf numFmtId="0" fontId="3" fillId="0" borderId="1" xfId="0" applyFont="1" applyFill="1" applyBorder="1" applyAlignment="1">
      <alignment horizontal="center"/>
    </xf>
    <xf numFmtId="0" fontId="27" fillId="0" borderId="1" xfId="0" applyFont="1" applyFill="1" applyBorder="1" applyAlignment="1">
      <alignment horizontal="left" vertical="center" wrapText="1"/>
    </xf>
    <xf numFmtId="0" fontId="31" fillId="0" borderId="1" xfId="0" applyFont="1" applyFill="1" applyBorder="1" applyAlignment="1">
      <alignment horizontal="center" vertical="center"/>
    </xf>
    <xf numFmtId="14" fontId="29" fillId="0" borderId="1"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0" xfId="0" applyFont="1" applyFill="1" applyAlignment="1">
      <alignment vertical="center"/>
    </xf>
    <xf numFmtId="0" fontId="23" fillId="0" borderId="1" xfId="0" applyFont="1" applyFill="1" applyBorder="1" applyAlignment="1">
      <alignment vertical="justify"/>
    </xf>
    <xf numFmtId="0" fontId="29" fillId="0" borderId="1" xfId="0" applyFont="1" applyFill="1" applyBorder="1" applyAlignment="1">
      <alignment vertical="center"/>
    </xf>
    <xf numFmtId="0" fontId="29" fillId="0" borderId="1" xfId="0" applyFont="1" applyFill="1" applyBorder="1" applyAlignment="1"/>
    <xf numFmtId="0" fontId="27" fillId="0" borderId="1" xfId="0" applyFont="1" applyFill="1" applyBorder="1" applyAlignment="1">
      <alignment vertical="justify"/>
    </xf>
    <xf numFmtId="0" fontId="30" fillId="0" borderId="1" xfId="0" applyFont="1" applyFill="1" applyBorder="1" applyAlignment="1"/>
    <xf numFmtId="0" fontId="27" fillId="0" borderId="1" xfId="0" applyFont="1" applyFill="1" applyBorder="1" applyAlignment="1"/>
    <xf numFmtId="0" fontId="23" fillId="0" borderId="1" xfId="0" quotePrefix="1" applyFont="1" applyFill="1" applyBorder="1" applyAlignment="1"/>
    <xf numFmtId="0" fontId="3" fillId="0" borderId="1" xfId="0" applyFont="1" applyFill="1" applyBorder="1" applyAlignment="1"/>
    <xf numFmtId="0" fontId="29" fillId="0" borderId="1" xfId="0" applyFont="1" applyFill="1" applyBorder="1" applyAlignment="1">
      <alignment vertical="center" wrapText="1"/>
    </xf>
    <xf numFmtId="3" fontId="25" fillId="3" borderId="1" xfId="0" applyNumberFormat="1" applyFont="1" applyFill="1" applyBorder="1" applyAlignment="1">
      <alignment horizontal="center" vertical="justify"/>
    </xf>
    <xf numFmtId="3" fontId="24" fillId="0" borderId="0" xfId="0" applyNumberFormat="1" applyFont="1" applyFill="1" applyAlignment="1"/>
    <xf numFmtId="3" fontId="25" fillId="3" borderId="1" xfId="0" applyNumberFormat="1" applyFont="1" applyFill="1" applyBorder="1" applyAlignment="1">
      <alignment vertical="justify"/>
    </xf>
    <xf numFmtId="0" fontId="24" fillId="0" borderId="1" xfId="0" applyFont="1" applyFill="1" applyBorder="1" applyAlignment="1">
      <alignment wrapText="1"/>
    </xf>
    <xf numFmtId="0" fontId="31" fillId="0" borderId="1" xfId="0" applyFont="1" applyFill="1" applyBorder="1" applyAlignment="1">
      <alignment vertical="center"/>
    </xf>
    <xf numFmtId="3" fontId="0" fillId="0" borderId="1" xfId="0" applyNumberFormat="1" applyFill="1" applyBorder="1" applyAlignment="1">
      <alignment horizontal="right" vertical="center"/>
    </xf>
    <xf numFmtId="3" fontId="24" fillId="0" borderId="1" xfId="0" applyNumberFormat="1" applyFont="1" applyFill="1" applyBorder="1" applyAlignment="1">
      <alignment horizontal="right"/>
    </xf>
    <xf numFmtId="14" fontId="24" fillId="0" borderId="0" xfId="0" applyNumberFormat="1" applyFont="1" applyFill="1" applyAlignment="1"/>
    <xf numFmtId="0" fontId="24" fillId="0" borderId="0" xfId="0" applyFont="1" applyFill="1" applyAlignment="1">
      <alignment horizontal="center" vertical="center"/>
    </xf>
    <xf numFmtId="0" fontId="26" fillId="3" borderId="0" xfId="0" applyFont="1" applyFill="1" applyAlignment="1">
      <alignment horizontal="center" vertical="justify"/>
    </xf>
    <xf numFmtId="3" fontId="24" fillId="0" borderId="1" xfId="0" applyNumberFormat="1" applyFont="1" applyFill="1" applyBorder="1" applyAlignment="1"/>
    <xf numFmtId="0" fontId="33" fillId="0" borderId="0" xfId="0" applyFont="1" applyAlignment="1"/>
    <xf numFmtId="0" fontId="32" fillId="0" borderId="0" xfId="0" applyFont="1" applyAlignment="1">
      <alignment horizontal="center"/>
    </xf>
    <xf numFmtId="0" fontId="24" fillId="0" borderId="0" xfId="0" applyFont="1" applyFill="1" applyBorder="1" applyAlignment="1"/>
    <xf numFmtId="3" fontId="24" fillId="0" borderId="0" xfId="0" applyNumberFormat="1" applyFont="1" applyFill="1" applyBorder="1" applyAlignment="1"/>
    <xf numFmtId="0" fontId="24" fillId="0" borderId="0" xfId="0" applyFont="1" applyFill="1" applyBorder="1" applyAlignment="1">
      <alignment horizontal="left"/>
    </xf>
    <xf numFmtId="0" fontId="24" fillId="0" borderId="0" xfId="0" applyFont="1" applyFill="1" applyBorder="1" applyAlignment="1">
      <alignment vertical="center"/>
    </xf>
    <xf numFmtId="166" fontId="24" fillId="0" borderId="0" xfId="3" applyFont="1" applyFill="1" applyBorder="1" applyAlignment="1"/>
    <xf numFmtId="14" fontId="24" fillId="0" borderId="0" xfId="0" applyNumberFormat="1" applyFont="1" applyFill="1" applyBorder="1" applyAlignment="1">
      <alignment horizontal="center"/>
    </xf>
    <xf numFmtId="0" fontId="24" fillId="0" borderId="0" xfId="0" applyFont="1" applyFill="1" applyBorder="1" applyAlignment="1">
      <alignment horizontal="center"/>
    </xf>
    <xf numFmtId="0" fontId="23" fillId="0" borderId="0" xfId="0" applyFont="1" applyFill="1" applyBorder="1" applyAlignment="1">
      <alignment horizontal="center"/>
    </xf>
    <xf numFmtId="0" fontId="34" fillId="3" borderId="1" xfId="0" applyFont="1" applyFill="1" applyBorder="1" applyAlignment="1">
      <alignment vertical="justify"/>
    </xf>
    <xf numFmtId="0" fontId="35" fillId="0" borderId="0" xfId="0" applyFont="1" applyFill="1" applyAlignment="1">
      <alignment vertical="justify"/>
    </xf>
    <xf numFmtId="0" fontId="36" fillId="0" borderId="1" xfId="0" applyFont="1" applyFill="1" applyBorder="1" applyAlignment="1">
      <alignment horizontal="left" wrapText="1"/>
    </xf>
    <xf numFmtId="0" fontId="35" fillId="0" borderId="1" xfId="0" applyFont="1" applyFill="1" applyBorder="1" applyAlignment="1"/>
    <xf numFmtId="0" fontId="37" fillId="0" borderId="1" xfId="0" applyFont="1" applyFill="1" applyBorder="1" applyAlignment="1">
      <alignment horizontal="center"/>
    </xf>
    <xf numFmtId="0" fontId="35" fillId="0" borderId="0" xfId="0" applyFont="1" applyFill="1" applyAlignment="1"/>
    <xf numFmtId="0" fontId="36" fillId="0" borderId="1" xfId="0" applyFont="1" applyFill="1" applyBorder="1" applyAlignment="1">
      <alignment horizontal="left"/>
    </xf>
    <xf numFmtId="0" fontId="35" fillId="0" borderId="1" xfId="0" applyFont="1" applyFill="1" applyBorder="1" applyAlignment="1">
      <alignment horizontal="center"/>
    </xf>
    <xf numFmtId="0" fontId="35" fillId="0" borderId="1" xfId="0" applyFont="1" applyFill="1" applyBorder="1" applyAlignment="1">
      <alignment vertical="center"/>
    </xf>
    <xf numFmtId="0" fontId="37" fillId="0" borderId="1" xfId="0" applyFont="1" applyFill="1" applyBorder="1" applyAlignment="1">
      <alignment horizontal="center" vertical="center"/>
    </xf>
    <xf numFmtId="0" fontId="35" fillId="0" borderId="1" xfId="0" applyFont="1" applyFill="1" applyBorder="1" applyAlignment="1">
      <alignment horizontal="center" vertical="center"/>
    </xf>
    <xf numFmtId="0" fontId="36" fillId="0" borderId="1" xfId="0" applyFont="1" applyFill="1" applyBorder="1" applyAlignment="1">
      <alignment horizontal="left" vertical="center" wrapText="1"/>
    </xf>
    <xf numFmtId="0" fontId="35" fillId="0" borderId="1" xfId="0" applyFont="1" applyFill="1" applyBorder="1" applyAlignment="1">
      <alignment vertical="center" wrapText="1"/>
    </xf>
    <xf numFmtId="0" fontId="34" fillId="3" borderId="1" xfId="0" applyFont="1" applyFill="1" applyBorder="1" applyAlignment="1">
      <alignment horizontal="center" vertical="justify"/>
    </xf>
    <xf numFmtId="0" fontId="36" fillId="6" borderId="1" xfId="0" applyFont="1" applyFill="1" applyBorder="1" applyAlignment="1">
      <alignment horizontal="left"/>
    </xf>
    <xf numFmtId="0" fontId="35" fillId="6" borderId="1" xfId="0" applyFont="1" applyFill="1" applyBorder="1" applyAlignment="1"/>
    <xf numFmtId="0" fontId="37" fillId="6" borderId="1" xfId="0" applyFont="1" applyFill="1" applyBorder="1" applyAlignment="1">
      <alignment horizontal="center"/>
    </xf>
    <xf numFmtId="0" fontId="36" fillId="6" borderId="1" xfId="0" applyFont="1" applyFill="1" applyBorder="1" applyAlignment="1">
      <alignment horizontal="left" wrapText="1"/>
    </xf>
    <xf numFmtId="0" fontId="37" fillId="6" borderId="1" xfId="0" applyFont="1" applyFill="1" applyBorder="1" applyAlignment="1">
      <alignment horizontal="center" vertical="justify"/>
    </xf>
    <xf numFmtId="168" fontId="24" fillId="0" borderId="0" xfId="1" applyNumberFormat="1" applyFont="1" applyFill="1" applyAlignment="1"/>
    <xf numFmtId="168" fontId="26" fillId="0" borderId="0" xfId="1" applyNumberFormat="1" applyFont="1" applyFill="1" applyAlignment="1">
      <alignment horizontal="center" vertical="justify"/>
    </xf>
    <xf numFmtId="168" fontId="24" fillId="0" borderId="0" xfId="1" applyNumberFormat="1" applyFont="1" applyFill="1" applyAlignment="1">
      <alignment horizontal="center"/>
    </xf>
    <xf numFmtId="1" fontId="23" fillId="0" borderId="1" xfId="0" applyNumberFormat="1" applyFont="1" applyFill="1" applyBorder="1" applyAlignment="1">
      <alignment horizontal="center"/>
    </xf>
    <xf numFmtId="1" fontId="23" fillId="0" borderId="1" xfId="0" applyNumberFormat="1" applyFont="1" applyFill="1" applyBorder="1" applyAlignment="1">
      <alignment horizontal="center" vertical="center"/>
    </xf>
    <xf numFmtId="1" fontId="27" fillId="0" borderId="1" xfId="0" applyNumberFormat="1" applyFont="1" applyFill="1" applyBorder="1" applyAlignment="1">
      <alignment horizontal="center"/>
    </xf>
    <xf numFmtId="1" fontId="29" fillId="0" borderId="1" xfId="0" applyNumberFormat="1" applyFont="1" applyFill="1" applyBorder="1" applyAlignment="1">
      <alignment horizontal="center" vertical="center"/>
    </xf>
    <xf numFmtId="1" fontId="24" fillId="0" borderId="1" xfId="0" applyNumberFormat="1" applyFont="1" applyFill="1" applyBorder="1" applyAlignment="1">
      <alignment horizontal="center"/>
    </xf>
    <xf numFmtId="0" fontId="24" fillId="0" borderId="1" xfId="0" applyFont="1" applyFill="1" applyBorder="1" applyAlignment="1">
      <alignment vertical="center" wrapText="1"/>
    </xf>
    <xf numFmtId="0" fontId="26" fillId="0" borderId="0" xfId="0" applyFont="1" applyFill="1" applyAlignment="1">
      <alignment horizontal="center" wrapText="1"/>
    </xf>
    <xf numFmtId="0" fontId="24" fillId="0" borderId="0" xfId="0" applyFont="1" applyFill="1" applyBorder="1" applyAlignment="1">
      <alignment horizontal="left" wrapText="1"/>
    </xf>
    <xf numFmtId="0" fontId="24" fillId="0" borderId="0" xfId="0" applyFont="1" applyFill="1" applyAlignment="1">
      <alignment horizontal="left" wrapText="1"/>
    </xf>
    <xf numFmtId="0" fontId="27" fillId="0" borderId="1" xfId="0" applyFont="1" applyFill="1" applyBorder="1" applyAlignment="1">
      <alignment wrapText="1"/>
    </xf>
    <xf numFmtId="0" fontId="24" fillId="0" borderId="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24" fillId="0" borderId="2" xfId="0" applyFont="1" applyFill="1" applyBorder="1" applyAlignment="1">
      <alignment horizontal="center"/>
    </xf>
    <xf numFmtId="0" fontId="24" fillId="0" borderId="3" xfId="0" applyFont="1" applyFill="1" applyBorder="1" applyAlignment="1">
      <alignment horizontal="center"/>
    </xf>
    <xf numFmtId="0" fontId="24" fillId="0" borderId="3" xfId="0" applyFont="1" applyFill="1" applyBorder="1" applyAlignment="1">
      <alignment horizontal="center" vertical="center"/>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5" xfId="0" applyFont="1" applyFill="1" applyBorder="1" applyAlignment="1">
      <alignment horizontal="center" wrapText="1"/>
    </xf>
    <xf numFmtId="0" fontId="25" fillId="3" borderId="6" xfId="0" applyFont="1" applyFill="1" applyBorder="1" applyAlignment="1">
      <alignment horizontal="center" vertical="center" wrapText="1"/>
    </xf>
    <xf numFmtId="0" fontId="24" fillId="0" borderId="7" xfId="0" applyFont="1" applyFill="1" applyBorder="1" applyAlignment="1">
      <alignment horizontal="center"/>
    </xf>
    <xf numFmtId="0" fontId="27" fillId="0" borderId="8" xfId="0" applyFont="1" applyFill="1" applyBorder="1" applyAlignment="1">
      <alignment wrapText="1"/>
    </xf>
    <xf numFmtId="0" fontId="24" fillId="0" borderId="8" xfId="0" applyFont="1" applyFill="1" applyBorder="1" applyAlignment="1">
      <alignment horizontal="left"/>
    </xf>
    <xf numFmtId="0" fontId="24" fillId="0" borderId="8" xfId="0" applyFont="1" applyFill="1" applyBorder="1" applyAlignment="1"/>
    <xf numFmtId="0" fontId="23" fillId="0" borderId="8" xfId="0" applyFont="1" applyFill="1" applyBorder="1" applyAlignment="1">
      <alignment horizontal="center"/>
    </xf>
    <xf numFmtId="14" fontId="23" fillId="0" borderId="8" xfId="0" applyNumberFormat="1" applyFont="1" applyFill="1" applyBorder="1" applyAlignment="1">
      <alignment horizontal="center"/>
    </xf>
    <xf numFmtId="1" fontId="23" fillId="0" borderId="8" xfId="0" applyNumberFormat="1" applyFont="1" applyFill="1" applyBorder="1" applyAlignment="1">
      <alignment horizontal="center"/>
    </xf>
    <xf numFmtId="1" fontId="24" fillId="0" borderId="0" xfId="0" applyNumberFormat="1" applyFont="1" applyFill="1" applyAlignment="1">
      <alignment vertical="center"/>
    </xf>
    <xf numFmtId="0" fontId="32" fillId="8" borderId="1" xfId="0" applyFont="1" applyFill="1" applyBorder="1" applyAlignment="1">
      <alignment vertical="center"/>
    </xf>
    <xf numFmtId="9" fontId="0" fillId="0" borderId="0" xfId="2" applyFont="1" applyAlignment="1"/>
    <xf numFmtId="0" fontId="32" fillId="0" borderId="0" xfId="0" applyFont="1" applyAlignment="1">
      <alignment horizontal="center" vertical="center" wrapText="1"/>
    </xf>
    <xf numFmtId="0" fontId="5" fillId="0" borderId="0" xfId="0" applyFont="1" applyAlignment="1">
      <alignment wrapText="1"/>
    </xf>
    <xf numFmtId="0" fontId="0" fillId="0" borderId="0" xfId="0" applyFont="1" applyAlignment="1">
      <alignment horizontal="center" vertical="center"/>
    </xf>
    <xf numFmtId="0" fontId="32" fillId="0" borderId="0" xfId="0" applyFont="1" applyAlignment="1"/>
    <xf numFmtId="9" fontId="32" fillId="0" borderId="0" xfId="2" applyFont="1" applyAlignment="1">
      <alignment horizontal="center" vertical="center"/>
    </xf>
    <xf numFmtId="9" fontId="0" fillId="0" borderId="0" xfId="2" applyFont="1" applyAlignment="1">
      <alignment horizontal="center"/>
    </xf>
    <xf numFmtId="0" fontId="0" fillId="0" borderId="0" xfId="0" applyFont="1" applyAlignment="1">
      <alignment horizontal="center"/>
    </xf>
    <xf numFmtId="0" fontId="32" fillId="0" borderId="0" xfId="0" applyFont="1" applyAlignment="1">
      <alignment horizontal="center" vertical="center"/>
    </xf>
    <xf numFmtId="0" fontId="32" fillId="0" borderId="0" xfId="0" applyFont="1" applyAlignment="1">
      <alignment horizontal="center" vertical="center" wrapText="1"/>
    </xf>
    <xf numFmtId="1" fontId="0" fillId="0" borderId="0" xfId="0" applyNumberFormat="1" applyFont="1" applyAlignment="1"/>
    <xf numFmtId="9" fontId="0" fillId="0" borderId="1" xfId="2" applyFont="1" applyBorder="1" applyAlignment="1">
      <alignment horizontal="center"/>
    </xf>
    <xf numFmtId="1" fontId="0" fillId="0" borderId="0" xfId="0" applyNumberFormat="1" applyFont="1" applyAlignment="1">
      <alignment horizontal="center"/>
    </xf>
    <xf numFmtId="9" fontId="0" fillId="0" borderId="0" xfId="2" applyFont="1" applyAlignment="1">
      <alignment horizontal="center" vertical="center"/>
    </xf>
    <xf numFmtId="9" fontId="0" fillId="0" borderId="0" xfId="0" applyNumberFormat="1" applyFont="1" applyAlignment="1">
      <alignment horizontal="center"/>
    </xf>
    <xf numFmtId="0" fontId="32" fillId="0" borderId="0" xfId="0" applyFont="1" applyAlignment="1">
      <alignment wrapText="1"/>
    </xf>
    <xf numFmtId="0" fontId="5" fillId="0" borderId="0" xfId="0" applyFont="1" applyAlignment="1"/>
    <xf numFmtId="0" fontId="0" fillId="0" borderId="0" xfId="0" applyFont="1" applyAlignment="1">
      <alignment wrapText="1"/>
    </xf>
    <xf numFmtId="0" fontId="0" fillId="0" borderId="1" xfId="0" applyFont="1" applyBorder="1" applyAlignment="1"/>
    <xf numFmtId="0" fontId="0" fillId="0" borderId="1" xfId="0" applyFont="1" applyBorder="1" applyAlignment="1">
      <alignment wrapText="1"/>
    </xf>
    <xf numFmtId="0" fontId="5" fillId="0" borderId="1" xfId="0" applyFont="1" applyBorder="1" applyAlignment="1">
      <alignment horizontal="center" wrapText="1"/>
    </xf>
    <xf numFmtId="0" fontId="44" fillId="0" borderId="1" xfId="0" applyFont="1" applyBorder="1" applyAlignment="1">
      <alignment horizontal="center"/>
    </xf>
    <xf numFmtId="9" fontId="44" fillId="0" borderId="1" xfId="2" applyFont="1" applyBorder="1" applyAlignment="1">
      <alignment horizontal="center"/>
    </xf>
    <xf numFmtId="169" fontId="0" fillId="0" borderId="1" xfId="2" applyNumberFormat="1" applyFont="1" applyBorder="1" applyAlignment="1">
      <alignment horizontal="center"/>
    </xf>
    <xf numFmtId="0" fontId="44" fillId="0" borderId="0" xfId="0" applyFont="1" applyBorder="1" applyAlignment="1"/>
    <xf numFmtId="0" fontId="45" fillId="0" borderId="0" xfId="0" applyFont="1" applyAlignment="1">
      <alignment horizontal="center" vertical="center" wrapText="1"/>
    </xf>
    <xf numFmtId="0" fontId="47" fillId="0" borderId="0" xfId="0" applyFont="1" applyAlignment="1">
      <alignment wrapText="1"/>
    </xf>
    <xf numFmtId="0" fontId="0" fillId="0" borderId="0" xfId="0" applyFont="1" applyAlignment="1">
      <alignment vertical="center"/>
    </xf>
    <xf numFmtId="0" fontId="45" fillId="9" borderId="9" xfId="0" applyFont="1" applyFill="1" applyBorder="1" applyAlignment="1">
      <alignment horizontal="center" vertical="center"/>
    </xf>
    <xf numFmtId="0" fontId="45" fillId="10" borderId="9" xfId="0" applyFont="1" applyFill="1" applyBorder="1" applyAlignment="1">
      <alignment horizontal="center" vertical="center" wrapText="1"/>
    </xf>
    <xf numFmtId="0" fontId="45" fillId="10" borderId="25" xfId="0" applyFont="1" applyFill="1" applyBorder="1" applyAlignment="1">
      <alignment horizontal="center" vertical="center" wrapText="1"/>
    </xf>
    <xf numFmtId="0" fontId="45" fillId="10" borderId="20" xfId="0" applyFont="1" applyFill="1" applyBorder="1" applyAlignment="1">
      <alignment horizontal="center" vertical="center" wrapText="1"/>
    </xf>
    <xf numFmtId="9" fontId="45" fillId="10" borderId="20" xfId="2" applyFont="1" applyFill="1" applyBorder="1" applyAlignment="1">
      <alignment horizontal="center" vertical="center"/>
    </xf>
    <xf numFmtId="0" fontId="47" fillId="0" borderId="30" xfId="0" applyFont="1" applyBorder="1" applyAlignment="1">
      <alignment wrapText="1"/>
    </xf>
    <xf numFmtId="0" fontId="47" fillId="0" borderId="4" xfId="0" applyFont="1" applyBorder="1" applyAlignment="1">
      <alignment horizontal="center" vertical="center"/>
    </xf>
    <xf numFmtId="9" fontId="47" fillId="0" borderId="5" xfId="2" applyFont="1" applyBorder="1" applyAlignment="1">
      <alignment horizontal="center"/>
    </xf>
    <xf numFmtId="0" fontId="47" fillId="0" borderId="27" xfId="0" applyFont="1" applyBorder="1" applyAlignment="1">
      <alignment wrapText="1"/>
    </xf>
    <xf numFmtId="0" fontId="47" fillId="0" borderId="2" xfId="0" applyFont="1" applyBorder="1" applyAlignment="1">
      <alignment horizontal="center" vertical="center"/>
    </xf>
    <xf numFmtId="9" fontId="47" fillId="0" borderId="1" xfId="2" applyFont="1" applyBorder="1" applyAlignment="1">
      <alignment horizontal="center"/>
    </xf>
    <xf numFmtId="0" fontId="47" fillId="0" borderId="28" xfId="0" applyFont="1" applyBorder="1" applyAlignment="1">
      <alignment wrapText="1"/>
    </xf>
    <xf numFmtId="0" fontId="47" fillId="0" borderId="23" xfId="0" applyFont="1" applyBorder="1" applyAlignment="1">
      <alignment horizontal="center" vertical="center"/>
    </xf>
    <xf numFmtId="9" fontId="47" fillId="0" borderId="16" xfId="2" applyFont="1" applyBorder="1" applyAlignment="1">
      <alignment horizontal="center"/>
    </xf>
    <xf numFmtId="0" fontId="47" fillId="9" borderId="29" xfId="0" applyFont="1" applyFill="1" applyBorder="1" applyAlignment="1"/>
    <xf numFmtId="0" fontId="47" fillId="0" borderId="29" xfId="0" applyFont="1" applyBorder="1" applyAlignment="1"/>
    <xf numFmtId="0" fontId="47" fillId="0" borderId="24" xfId="0" applyFont="1" applyBorder="1" applyAlignment="1">
      <alignment horizontal="center" vertical="center"/>
    </xf>
    <xf numFmtId="0" fontId="47" fillId="0" borderId="18" xfId="0" applyFont="1" applyBorder="1" applyAlignment="1">
      <alignment horizontal="center" vertical="center"/>
    </xf>
    <xf numFmtId="9" fontId="47" fillId="0" borderId="18" xfId="2" applyFont="1" applyBorder="1" applyAlignment="1">
      <alignment horizontal="center"/>
    </xf>
    <xf numFmtId="0" fontId="47" fillId="0" borderId="18" xfId="0" applyFont="1" applyBorder="1" applyAlignment="1"/>
    <xf numFmtId="0" fontId="45" fillId="0" borderId="9" xfId="0" applyFont="1" applyBorder="1" applyAlignment="1">
      <alignment horizontal="center" vertical="center" wrapText="1"/>
    </xf>
    <xf numFmtId="0" fontId="47" fillId="0" borderId="26" xfId="0" applyFont="1" applyBorder="1" applyAlignment="1">
      <alignment horizontal="center"/>
    </xf>
    <xf numFmtId="0" fontId="47" fillId="0" borderId="22" xfId="0" applyFont="1" applyBorder="1" applyAlignment="1">
      <alignment horizontal="center" vertical="center"/>
    </xf>
    <xf numFmtId="9" fontId="47" fillId="0" borderId="11" xfId="2" applyFont="1" applyBorder="1" applyAlignment="1">
      <alignment horizontal="center"/>
    </xf>
    <xf numFmtId="0" fontId="47" fillId="0" borderId="27" xfId="0" applyFont="1" applyBorder="1" applyAlignment="1">
      <alignment horizontal="center"/>
    </xf>
    <xf numFmtId="0" fontId="47" fillId="0" borderId="55" xfId="0" applyFont="1" applyBorder="1" applyAlignment="1">
      <alignment horizontal="center"/>
    </xf>
    <xf numFmtId="0" fontId="47" fillId="0" borderId="7" xfId="0" applyFont="1" applyBorder="1" applyAlignment="1">
      <alignment horizontal="center" vertical="center"/>
    </xf>
    <xf numFmtId="9" fontId="47" fillId="0" borderId="8" xfId="2" applyFont="1" applyBorder="1" applyAlignment="1">
      <alignment horizontal="center"/>
    </xf>
    <xf numFmtId="0" fontId="47" fillId="0" borderId="27" xfId="0" applyFont="1" applyBorder="1" applyAlignment="1">
      <alignment horizontal="center" wrapText="1"/>
    </xf>
    <xf numFmtId="0" fontId="47" fillId="0" borderId="28" xfId="0" applyFont="1" applyBorder="1" applyAlignment="1">
      <alignment horizontal="center"/>
    </xf>
    <xf numFmtId="0" fontId="47" fillId="0" borderId="0" xfId="0" applyFont="1" applyAlignment="1"/>
    <xf numFmtId="0" fontId="47" fillId="0" borderId="0" xfId="0" applyFont="1" applyAlignment="1">
      <alignment horizontal="center" vertical="center"/>
    </xf>
    <xf numFmtId="9" fontId="47" fillId="0" borderId="0" xfId="2" applyFont="1" applyAlignment="1">
      <alignment horizontal="center"/>
    </xf>
    <xf numFmtId="0" fontId="45" fillId="10" borderId="53" xfId="0" applyFont="1" applyFill="1" applyBorder="1" applyAlignment="1">
      <alignment horizontal="center" vertical="center" wrapText="1"/>
    </xf>
    <xf numFmtId="0" fontId="45" fillId="10" borderId="33" xfId="0" applyFont="1" applyFill="1" applyBorder="1" applyAlignment="1">
      <alignment horizontal="center" vertical="center" wrapText="1"/>
    </xf>
    <xf numFmtId="9" fontId="45" fillId="10" borderId="33" xfId="2" applyFont="1" applyFill="1" applyBorder="1" applyAlignment="1">
      <alignment horizontal="center" vertical="center"/>
    </xf>
    <xf numFmtId="0" fontId="47" fillId="0" borderId="26" xfId="0" applyFont="1" applyBorder="1" applyAlignment="1">
      <alignment wrapText="1"/>
    </xf>
    <xf numFmtId="0" fontId="47" fillId="0" borderId="29" xfId="0" applyFont="1" applyBorder="1" applyAlignment="1">
      <alignment wrapText="1"/>
    </xf>
    <xf numFmtId="0" fontId="45" fillId="9" borderId="49" xfId="0" applyFont="1" applyFill="1" applyBorder="1" applyAlignment="1">
      <alignment horizontal="center" vertical="center"/>
    </xf>
    <xf numFmtId="0" fontId="45" fillId="0" borderId="44" xfId="0" applyFont="1" applyBorder="1" applyAlignment="1">
      <alignment horizontal="center" vertical="center" wrapText="1"/>
    </xf>
    <xf numFmtId="0" fontId="45" fillId="11" borderId="0" xfId="0" applyFont="1" applyFill="1" applyBorder="1" applyAlignment="1">
      <alignment horizontal="center" vertical="center" wrapText="1"/>
    </xf>
    <xf numFmtId="0" fontId="47" fillId="0" borderId="0" xfId="0" applyFont="1" applyBorder="1" applyAlignment="1">
      <alignment horizontal="center"/>
    </xf>
    <xf numFmtId="0" fontId="47" fillId="0" borderId="0" xfId="0" applyFont="1" applyBorder="1" applyAlignment="1">
      <alignment horizontal="center" vertical="center"/>
    </xf>
    <xf numFmtId="9" fontId="47" fillId="0" borderId="0" xfId="2" applyFont="1" applyBorder="1" applyAlignment="1">
      <alignment horizontal="center"/>
    </xf>
    <xf numFmtId="0" fontId="47" fillId="0" borderId="0" xfId="0" applyFont="1" applyBorder="1" applyAlignment="1"/>
    <xf numFmtId="0" fontId="45" fillId="9" borderId="44" xfId="0" applyFont="1" applyFill="1" applyBorder="1" applyAlignment="1">
      <alignment horizontal="center" vertical="center"/>
    </xf>
    <xf numFmtId="0" fontId="45" fillId="0" borderId="37" xfId="0" applyFont="1" applyBorder="1" applyAlignment="1">
      <alignment horizontal="center" vertical="center" wrapText="1"/>
    </xf>
    <xf numFmtId="0" fontId="47" fillId="0" borderId="59" xfId="0" applyFont="1" applyBorder="1" applyAlignment="1">
      <alignment horizontal="center"/>
    </xf>
    <xf numFmtId="0" fontId="47" fillId="0" borderId="60" xfId="0" applyFont="1" applyBorder="1" applyAlignment="1">
      <alignment horizontal="center"/>
    </xf>
    <xf numFmtId="0" fontId="47" fillId="0" borderId="61" xfId="0" applyFont="1" applyBorder="1" applyAlignment="1">
      <alignment horizontal="center"/>
    </xf>
    <xf numFmtId="0" fontId="47" fillId="0" borderId="62" xfId="0" applyFont="1" applyBorder="1" applyAlignment="1">
      <alignment horizontal="center"/>
    </xf>
    <xf numFmtId="0" fontId="47" fillId="0" borderId="60" xfId="0" applyFont="1" applyBorder="1" applyAlignment="1">
      <alignment horizontal="center" wrapText="1"/>
    </xf>
    <xf numFmtId="0" fontId="45" fillId="9" borderId="50" xfId="0" applyFont="1" applyFill="1" applyBorder="1" applyAlignment="1">
      <alignment horizontal="center" vertical="center"/>
    </xf>
    <xf numFmtId="0" fontId="45" fillId="10" borderId="26" xfId="0" applyFont="1" applyFill="1" applyBorder="1" applyAlignment="1">
      <alignment horizontal="center" vertical="center" wrapText="1"/>
    </xf>
    <xf numFmtId="0" fontId="45" fillId="10" borderId="22" xfId="0" applyFont="1" applyFill="1" applyBorder="1" applyAlignment="1">
      <alignment horizontal="center" vertical="center" wrapText="1"/>
    </xf>
    <xf numFmtId="0" fontId="45" fillId="10" borderId="11" xfId="0" applyFont="1" applyFill="1" applyBorder="1" applyAlignment="1">
      <alignment horizontal="center" vertical="center" wrapText="1"/>
    </xf>
    <xf numFmtId="9" fontId="45" fillId="10" borderId="11" xfId="2" applyFont="1" applyFill="1" applyBorder="1" applyAlignment="1">
      <alignment horizontal="center" vertical="center"/>
    </xf>
    <xf numFmtId="0" fontId="45" fillId="9" borderId="46" xfId="0" applyFont="1" applyFill="1" applyBorder="1" applyAlignment="1">
      <alignment horizontal="center" vertical="center"/>
    </xf>
    <xf numFmtId="0" fontId="45" fillId="10" borderId="44" xfId="0" applyFont="1" applyFill="1" applyBorder="1" applyAlignment="1">
      <alignment horizontal="center" vertical="center" wrapText="1"/>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69" xfId="0" applyFont="1" applyBorder="1" applyAlignment="1">
      <alignment horizontal="center"/>
    </xf>
    <xf numFmtId="0" fontId="47" fillId="0" borderId="70" xfId="0" applyFont="1" applyBorder="1" applyAlignment="1">
      <alignment horizontal="center" vertical="center"/>
    </xf>
    <xf numFmtId="9" fontId="47" fillId="0" borderId="26" xfId="2" applyFont="1" applyBorder="1" applyAlignment="1">
      <alignment horizontal="center"/>
    </xf>
    <xf numFmtId="0" fontId="47" fillId="0" borderId="71" xfId="0" applyFont="1" applyBorder="1" applyAlignment="1">
      <alignment horizontal="center" vertical="center"/>
    </xf>
    <xf numFmtId="9" fontId="47" fillId="0" borderId="27" xfId="2" applyFont="1" applyBorder="1" applyAlignment="1">
      <alignment horizontal="center"/>
    </xf>
    <xf numFmtId="0" fontId="47" fillId="0" borderId="72" xfId="0" applyFont="1" applyBorder="1" applyAlignment="1">
      <alignment horizontal="center" vertical="center"/>
    </xf>
    <xf numFmtId="9" fontId="47" fillId="0" borderId="28" xfId="2" applyFont="1" applyBorder="1" applyAlignment="1">
      <alignment horizontal="center"/>
    </xf>
    <xf numFmtId="0" fontId="47" fillId="0" borderId="30" xfId="0" applyFont="1" applyBorder="1" applyAlignment="1">
      <alignment horizontal="center"/>
    </xf>
    <xf numFmtId="0" fontId="47" fillId="0" borderId="66" xfId="0" applyFont="1" applyBorder="1" applyAlignment="1">
      <alignment horizontal="center" vertical="center"/>
    </xf>
    <xf numFmtId="9" fontId="47" fillId="0" borderId="30" xfId="2" applyFont="1" applyBorder="1" applyAlignment="1">
      <alignment horizontal="center"/>
    </xf>
    <xf numFmtId="0" fontId="47" fillId="0" borderId="63" xfId="0" applyFont="1" applyBorder="1" applyAlignment="1">
      <alignment horizontal="center" vertical="center"/>
    </xf>
    <xf numFmtId="9" fontId="47" fillId="0" borderId="55" xfId="2" applyFont="1" applyBorder="1" applyAlignment="1">
      <alignment horizontal="center"/>
    </xf>
    <xf numFmtId="0" fontId="47" fillId="0" borderId="30" xfId="0" applyFont="1" applyBorder="1" applyAlignment="1">
      <alignment horizontal="center" vertical="center"/>
    </xf>
    <xf numFmtId="0" fontId="47" fillId="0" borderId="55" xfId="0" applyFont="1" applyBorder="1" applyAlignment="1">
      <alignment horizontal="center" vertical="center"/>
    </xf>
    <xf numFmtId="0" fontId="47" fillId="0" borderId="10" xfId="0" applyFont="1" applyBorder="1" applyAlignment="1">
      <alignment wrapText="1"/>
    </xf>
    <xf numFmtId="0" fontId="47" fillId="0" borderId="11" xfId="0" applyFont="1" applyBorder="1" applyAlignment="1">
      <alignment horizontal="center" vertical="center"/>
    </xf>
    <xf numFmtId="0" fontId="47" fillId="0" borderId="13" xfId="0" applyFont="1" applyBorder="1" applyAlignment="1">
      <alignment wrapText="1"/>
    </xf>
    <xf numFmtId="0" fontId="47" fillId="0" borderId="1" xfId="0" applyFont="1" applyBorder="1" applyAlignment="1">
      <alignment horizontal="center" vertical="center"/>
    </xf>
    <xf numFmtId="0" fontId="47" fillId="0" borderId="15" xfId="0" applyFont="1" applyBorder="1" applyAlignment="1">
      <alignment wrapText="1"/>
    </xf>
    <xf numFmtId="0" fontId="47" fillId="0" borderId="16" xfId="0" applyFont="1" applyBorder="1" applyAlignment="1">
      <alignment horizontal="center" vertical="center"/>
    </xf>
    <xf numFmtId="9" fontId="47" fillId="0" borderId="67" xfId="2" applyFont="1" applyBorder="1" applyAlignment="1">
      <alignment horizontal="center"/>
    </xf>
    <xf numFmtId="9" fontId="47" fillId="0" borderId="3" xfId="2" applyFont="1" applyBorder="1" applyAlignment="1">
      <alignment horizontal="center"/>
    </xf>
    <xf numFmtId="9" fontId="47" fillId="0" borderId="68" xfId="2" applyFont="1" applyBorder="1" applyAlignment="1">
      <alignment horizontal="center"/>
    </xf>
    <xf numFmtId="9" fontId="47" fillId="0" borderId="12" xfId="2" applyFont="1" applyBorder="1" applyAlignment="1">
      <alignment horizontal="center"/>
    </xf>
    <xf numFmtId="9" fontId="47" fillId="0" borderId="14" xfId="2" applyFont="1" applyBorder="1" applyAlignment="1">
      <alignment horizontal="center"/>
    </xf>
    <xf numFmtId="9" fontId="47" fillId="0" borderId="17" xfId="2" applyFont="1" applyBorder="1" applyAlignment="1">
      <alignment horizontal="center"/>
    </xf>
    <xf numFmtId="0" fontId="47" fillId="0" borderId="0" xfId="0" applyFont="1" applyAlignment="1">
      <alignment horizontal="center"/>
    </xf>
    <xf numFmtId="0" fontId="47" fillId="0" borderId="22" xfId="0" applyFont="1" applyBorder="1" applyAlignment="1">
      <alignment wrapText="1"/>
    </xf>
    <xf numFmtId="9" fontId="47" fillId="0" borderId="11" xfId="2" applyFont="1" applyBorder="1" applyAlignment="1">
      <alignment horizontal="center" wrapText="1"/>
    </xf>
    <xf numFmtId="0" fontId="47" fillId="0" borderId="2" xfId="0" applyFont="1" applyBorder="1" applyAlignment="1">
      <alignment wrapText="1"/>
    </xf>
    <xf numFmtId="9" fontId="47" fillId="0" borderId="1" xfId="2" applyFont="1" applyBorder="1" applyAlignment="1">
      <alignment horizontal="center" wrapText="1"/>
    </xf>
    <xf numFmtId="0" fontId="47" fillId="0" borderId="23" xfId="0" applyFont="1" applyBorder="1" applyAlignment="1">
      <alignment wrapText="1"/>
    </xf>
    <xf numFmtId="9" fontId="47" fillId="0" borderId="16" xfId="2" applyFont="1" applyBorder="1" applyAlignment="1">
      <alignment horizontal="center" wrapText="1"/>
    </xf>
    <xf numFmtId="0" fontId="47" fillId="0" borderId="11" xfId="0" applyFont="1" applyBorder="1" applyAlignment="1">
      <alignment wrapText="1"/>
    </xf>
    <xf numFmtId="0" fontId="47" fillId="0" borderId="1" xfId="0" applyFont="1" applyBorder="1" applyAlignment="1">
      <alignment wrapText="1"/>
    </xf>
    <xf numFmtId="0" fontId="47" fillId="0" borderId="16" xfId="0" applyFont="1" applyBorder="1" applyAlignment="1">
      <alignment wrapText="1"/>
    </xf>
    <xf numFmtId="9" fontId="47" fillId="0" borderId="0" xfId="2" applyFont="1" applyAlignment="1">
      <alignment horizontal="center" wrapText="1"/>
    </xf>
    <xf numFmtId="1" fontId="47" fillId="0" borderId="1" xfId="2" applyNumberFormat="1" applyFont="1" applyBorder="1" applyAlignment="1">
      <alignment horizontal="center" wrapText="1"/>
    </xf>
    <xf numFmtId="9" fontId="47" fillId="0" borderId="66" xfId="2" applyFont="1" applyBorder="1" applyAlignment="1">
      <alignment horizontal="center" wrapText="1"/>
    </xf>
    <xf numFmtId="9" fontId="47" fillId="0" borderId="71" xfId="2" applyFont="1" applyBorder="1" applyAlignment="1">
      <alignment horizontal="center" wrapText="1"/>
    </xf>
    <xf numFmtId="9" fontId="47" fillId="0" borderId="72" xfId="2" applyFont="1" applyBorder="1" applyAlignment="1">
      <alignment horizontal="center" wrapText="1"/>
    </xf>
    <xf numFmtId="0" fontId="47" fillId="0" borderId="50" xfId="0" applyFont="1" applyBorder="1" applyAlignment="1">
      <alignment horizontal="center" vertical="center"/>
    </xf>
    <xf numFmtId="9" fontId="47" fillId="0" borderId="59" xfId="2" applyFont="1" applyBorder="1" applyAlignment="1">
      <alignment horizontal="center"/>
    </xf>
    <xf numFmtId="0" fontId="47" fillId="0" borderId="51" xfId="0" applyFont="1" applyBorder="1" applyAlignment="1">
      <alignment horizontal="center" vertical="center"/>
    </xf>
    <xf numFmtId="9" fontId="47" fillId="0" borderId="60" xfId="2" applyFont="1" applyBorder="1" applyAlignment="1">
      <alignment horizontal="center"/>
    </xf>
    <xf numFmtId="0" fontId="47" fillId="0" borderId="52" xfId="0" applyFont="1" applyBorder="1" applyAlignment="1">
      <alignment horizontal="center" vertical="center"/>
    </xf>
    <xf numFmtId="9" fontId="47" fillId="0" borderId="61" xfId="2" applyFont="1" applyBorder="1" applyAlignment="1">
      <alignment horizontal="center"/>
    </xf>
    <xf numFmtId="9" fontId="47" fillId="0" borderId="4" xfId="2" applyFont="1" applyBorder="1" applyAlignment="1">
      <alignment horizontal="center"/>
    </xf>
    <xf numFmtId="9" fontId="47" fillId="0" borderId="2" xfId="2" applyFont="1" applyBorder="1" applyAlignment="1">
      <alignment horizontal="center"/>
    </xf>
    <xf numFmtId="9" fontId="47" fillId="0" borderId="7" xfId="2" applyFont="1" applyBorder="1" applyAlignment="1">
      <alignment horizontal="center"/>
    </xf>
    <xf numFmtId="9" fontId="47" fillId="0" borderId="22" xfId="2" applyFont="1" applyBorder="1" applyAlignment="1">
      <alignment horizontal="center"/>
    </xf>
    <xf numFmtId="9" fontId="47" fillId="0" borderId="23" xfId="2" applyFont="1" applyBorder="1" applyAlignment="1">
      <alignment horizontal="center"/>
    </xf>
    <xf numFmtId="2" fontId="47" fillId="0" borderId="0" xfId="2" applyNumberFormat="1" applyFont="1" applyAlignment="1">
      <alignment horizontal="center"/>
    </xf>
    <xf numFmtId="9" fontId="47" fillId="0" borderId="26" xfId="2" applyFont="1" applyBorder="1" applyAlignment="1">
      <alignment horizontal="center" vertical="center"/>
    </xf>
    <xf numFmtId="9" fontId="47" fillId="0" borderId="27" xfId="2" applyFont="1" applyBorder="1" applyAlignment="1">
      <alignment horizontal="center" vertical="center"/>
    </xf>
    <xf numFmtId="9" fontId="47" fillId="0" borderId="28" xfId="2" applyFont="1" applyBorder="1" applyAlignment="1">
      <alignment horizontal="center" vertical="center"/>
    </xf>
    <xf numFmtId="0" fontId="45" fillId="9" borderId="9" xfId="0" applyFont="1" applyFill="1" applyBorder="1" applyAlignment="1">
      <alignment horizontal="center" vertical="center" wrapText="1"/>
    </xf>
    <xf numFmtId="0" fontId="47" fillId="0" borderId="59" xfId="0" applyFont="1" applyBorder="1" applyAlignment="1">
      <alignment horizontal="center" vertical="center"/>
    </xf>
    <xf numFmtId="0" fontId="47" fillId="0" borderId="60" xfId="0" applyFont="1" applyBorder="1" applyAlignment="1">
      <alignment horizontal="center" vertical="center"/>
    </xf>
    <xf numFmtId="0" fontId="47" fillId="0" borderId="61" xfId="0" applyFont="1" applyBorder="1" applyAlignment="1">
      <alignment horizontal="center" vertical="center"/>
    </xf>
    <xf numFmtId="0" fontId="47" fillId="0" borderId="45"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43" xfId="0" applyFont="1" applyBorder="1" applyAlignment="1">
      <alignment horizontal="left" vertical="center" wrapText="1"/>
    </xf>
    <xf numFmtId="0" fontId="0" fillId="0" borderId="0" xfId="0" applyFont="1" applyBorder="1" applyAlignment="1"/>
    <xf numFmtId="0" fontId="47" fillId="0" borderId="43" xfId="0" applyFont="1" applyBorder="1" applyAlignment="1">
      <alignment vertical="center" wrapText="1"/>
    </xf>
    <xf numFmtId="0" fontId="47" fillId="0" borderId="9" xfId="0" applyFont="1" applyBorder="1" applyAlignment="1">
      <alignment horizontal="left" vertical="center" wrapText="1"/>
    </xf>
    <xf numFmtId="0" fontId="45" fillId="0" borderId="0" xfId="0" applyFont="1" applyBorder="1" applyAlignment="1">
      <alignment vertical="center" wrapText="1"/>
    </xf>
    <xf numFmtId="0" fontId="46" fillId="0" borderId="9" xfId="4" applyFont="1" applyBorder="1" applyAlignment="1">
      <alignment horizontal="center" vertical="center" wrapText="1"/>
    </xf>
    <xf numFmtId="0" fontId="47" fillId="0" borderId="44" xfId="0" applyFont="1" applyBorder="1" applyAlignment="1">
      <alignment horizontal="left" vertical="center" wrapText="1"/>
    </xf>
    <xf numFmtId="0" fontId="47" fillId="0" borderId="45" xfId="0" applyFont="1" applyBorder="1" applyAlignment="1">
      <alignment horizontal="left" vertical="center" wrapText="1"/>
    </xf>
    <xf numFmtId="0" fontId="45" fillId="19" borderId="9" xfId="0" applyFont="1" applyFill="1" applyBorder="1" applyAlignment="1">
      <alignment horizontal="center" vertical="center" wrapText="1"/>
    </xf>
    <xf numFmtId="0" fontId="45" fillId="19" borderId="43" xfId="0" applyFont="1" applyFill="1" applyBorder="1" applyAlignment="1">
      <alignment horizontal="center" vertical="center" wrapText="1"/>
    </xf>
    <xf numFmtId="0" fontId="45" fillId="19" borderId="32" xfId="0" applyFont="1" applyFill="1" applyBorder="1" applyAlignment="1">
      <alignment horizontal="center" vertical="center" wrapText="1"/>
    </xf>
    <xf numFmtId="0" fontId="45" fillId="15" borderId="48" xfId="0" applyFont="1" applyFill="1" applyBorder="1" applyAlignment="1">
      <alignment horizontal="center" vertical="center" wrapText="1"/>
    </xf>
    <xf numFmtId="0" fontId="45" fillId="15" borderId="9" xfId="0" applyFont="1" applyFill="1" applyBorder="1" applyAlignment="1">
      <alignment horizontal="center" vertical="center" wrapText="1"/>
    </xf>
    <xf numFmtId="0" fontId="45" fillId="15" borderId="42" xfId="0" applyFont="1" applyFill="1" applyBorder="1" applyAlignment="1">
      <alignment horizontal="center" vertical="center" wrapText="1"/>
    </xf>
    <xf numFmtId="0" fontId="47" fillId="0" borderId="0" xfId="0" applyFont="1" applyBorder="1" applyAlignment="1">
      <alignment horizontal="center" vertical="center" wrapText="1"/>
    </xf>
    <xf numFmtId="0" fontId="46" fillId="0" borderId="43" xfId="4" applyFont="1" applyBorder="1" applyAlignment="1">
      <alignment horizontal="center" vertical="center" wrapText="1"/>
    </xf>
    <xf numFmtId="0" fontId="50" fillId="20" borderId="48" xfId="0" applyFont="1" applyFill="1" applyBorder="1" applyAlignment="1">
      <alignment horizontal="center" vertical="center" wrapText="1"/>
    </xf>
    <xf numFmtId="0" fontId="50" fillId="20" borderId="9" xfId="0" applyFont="1" applyFill="1" applyBorder="1" applyAlignment="1">
      <alignment horizontal="center" vertical="center" wrapText="1"/>
    </xf>
    <xf numFmtId="0" fontId="50" fillId="20" borderId="42" xfId="0" applyFont="1" applyFill="1" applyBorder="1" applyAlignment="1">
      <alignment horizontal="center" vertical="center" wrapText="1"/>
    </xf>
    <xf numFmtId="0" fontId="47" fillId="0" borderId="44"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42" xfId="0" applyFont="1" applyBorder="1" applyAlignment="1">
      <alignment horizontal="center" vertical="center" wrapText="1"/>
    </xf>
    <xf numFmtId="0" fontId="45" fillId="0" borderId="29" xfId="0" applyFont="1" applyBorder="1" applyAlignment="1">
      <alignment horizontal="center" vertical="center"/>
    </xf>
    <xf numFmtId="0" fontId="47" fillId="14" borderId="44" xfId="0" applyFont="1" applyFill="1" applyBorder="1" applyAlignment="1">
      <alignment horizontal="center" vertical="center" wrapText="1"/>
    </xf>
    <xf numFmtId="0" fontId="46" fillId="0" borderId="44" xfId="4" applyFont="1" applyBorder="1" applyAlignment="1">
      <alignment horizontal="center" vertical="center" wrapText="1"/>
    </xf>
    <xf numFmtId="0" fontId="46" fillId="0" borderId="29" xfId="4" applyFont="1" applyBorder="1" applyAlignment="1">
      <alignment horizontal="center" vertical="center" wrapText="1"/>
    </xf>
    <xf numFmtId="0" fontId="46" fillId="0" borderId="45" xfId="4" applyFont="1" applyBorder="1" applyAlignment="1">
      <alignment horizontal="center" vertical="center" wrapText="1"/>
    </xf>
    <xf numFmtId="0" fontId="47" fillId="0" borderId="39" xfId="0" applyFont="1" applyBorder="1" applyAlignment="1">
      <alignment horizontal="center" vertical="center" wrapText="1"/>
    </xf>
    <xf numFmtId="0" fontId="46" fillId="0" borderId="29" xfId="0" applyFont="1" applyBorder="1" applyAlignment="1">
      <alignment horizontal="center" vertical="center" wrapText="1"/>
    </xf>
    <xf numFmtId="0" fontId="51" fillId="0" borderId="0" xfId="0" applyFont="1" applyAlignment="1"/>
    <xf numFmtId="0" fontId="45" fillId="0" borderId="39" xfId="0" applyFont="1" applyBorder="1" applyAlignment="1">
      <alignment horizontal="center" vertical="center" wrapText="1"/>
    </xf>
    <xf numFmtId="0" fontId="46" fillId="0" borderId="37" xfId="4" applyFont="1" applyBorder="1" applyAlignment="1">
      <alignment horizontal="center" vertical="center" wrapText="1"/>
    </xf>
    <xf numFmtId="0" fontId="46" fillId="0" borderId="49" xfId="4" applyFont="1" applyBorder="1" applyAlignment="1">
      <alignment horizontal="left" vertical="center" wrapText="1"/>
    </xf>
    <xf numFmtId="0" fontId="49" fillId="0" borderId="41" xfId="4" applyFont="1" applyBorder="1" applyAlignment="1">
      <alignment horizontal="center" vertical="center" wrapText="1"/>
    </xf>
    <xf numFmtId="0" fontId="48" fillId="0" borderId="9" xfId="0" applyFont="1" applyBorder="1" applyAlignment="1">
      <alignment horizontal="center" vertical="center" wrapText="1"/>
    </xf>
    <xf numFmtId="0" fontId="46" fillId="13" borderId="29" xfId="0" applyFont="1" applyFill="1" applyBorder="1" applyAlignment="1">
      <alignment vertical="center" wrapText="1"/>
    </xf>
    <xf numFmtId="0" fontId="45" fillId="0" borderId="30" xfId="0" applyFont="1" applyBorder="1" applyAlignment="1">
      <alignment vertical="center"/>
    </xf>
    <xf numFmtId="0" fontId="46" fillId="0" borderId="28" xfId="4" applyFont="1" applyBorder="1" applyAlignment="1">
      <alignment horizontal="center" vertical="center" wrapText="1"/>
    </xf>
    <xf numFmtId="0" fontId="48" fillId="0" borderId="9" xfId="0" applyFont="1" applyBorder="1" applyAlignment="1">
      <alignment horizontal="left" vertical="center" wrapText="1"/>
    </xf>
    <xf numFmtId="0" fontId="46" fillId="13" borderId="45" xfId="0" applyFont="1" applyFill="1" applyBorder="1" applyAlignment="1">
      <alignment vertical="center" wrapText="1"/>
    </xf>
    <xf numFmtId="0" fontId="47" fillId="0" borderId="0" xfId="0" applyFont="1" applyAlignment="1">
      <alignment horizontal="center" vertical="center" wrapText="1"/>
    </xf>
    <xf numFmtId="0" fontId="47" fillId="0" borderId="0" xfId="0" applyFont="1" applyAlignment="1">
      <alignment horizontal="left" vertical="center"/>
    </xf>
    <xf numFmtId="0" fontId="45" fillId="0" borderId="44" xfId="0" applyFont="1" applyBorder="1" applyAlignment="1">
      <alignment horizontal="left" vertical="center" wrapText="1"/>
    </xf>
    <xf numFmtId="0" fontId="45" fillId="0" borderId="9" xfId="0" applyFont="1" applyBorder="1" applyAlignment="1">
      <alignment horizontal="left" vertical="center" wrapText="1"/>
    </xf>
    <xf numFmtId="0" fontId="45" fillId="0" borderId="29" xfId="0" applyFont="1" applyBorder="1" applyAlignment="1">
      <alignment horizontal="left" vertical="center" wrapText="1"/>
    </xf>
    <xf numFmtId="0" fontId="45" fillId="0" borderId="45" xfId="0" applyFont="1" applyBorder="1" applyAlignment="1">
      <alignment horizontal="left" vertical="center" wrapText="1"/>
    </xf>
    <xf numFmtId="0" fontId="45" fillId="0" borderId="46" xfId="0" applyFont="1" applyBorder="1" applyAlignment="1">
      <alignment horizontal="left" vertical="center" wrapText="1"/>
    </xf>
    <xf numFmtId="0" fontId="45" fillId="0" borderId="49" xfId="0" applyFont="1" applyBorder="1" applyAlignment="1">
      <alignment horizontal="left" vertical="center" wrapText="1"/>
    </xf>
    <xf numFmtId="0" fontId="45" fillId="0" borderId="47" xfId="0" applyFont="1" applyBorder="1" applyAlignment="1">
      <alignment horizontal="left" vertical="center" wrapText="1"/>
    </xf>
    <xf numFmtId="0" fontId="45" fillId="0" borderId="48" xfId="0" applyFont="1" applyBorder="1" applyAlignment="1">
      <alignment horizontal="left" vertical="center" wrapText="1"/>
    </xf>
    <xf numFmtId="0" fontId="45" fillId="0" borderId="0" xfId="0" applyFont="1" applyAlignment="1">
      <alignment horizontal="left" vertical="center" wrapText="1"/>
    </xf>
    <xf numFmtId="0" fontId="6" fillId="0" borderId="0" xfId="0" applyFont="1" applyBorder="1" applyAlignment="1"/>
    <xf numFmtId="0" fontId="47" fillId="0" borderId="65" xfId="0" applyFont="1" applyBorder="1" applyAlignment="1">
      <alignment horizontal="center"/>
    </xf>
    <xf numFmtId="0" fontId="47" fillId="0" borderId="63" xfId="0" applyFont="1" applyBorder="1" applyAlignment="1">
      <alignment horizontal="center"/>
    </xf>
    <xf numFmtId="0" fontId="47" fillId="0" borderId="62" xfId="0" applyFont="1" applyBorder="1" applyAlignment="1">
      <alignment horizontal="center"/>
    </xf>
    <xf numFmtId="0" fontId="47" fillId="0" borderId="38" xfId="0" applyFont="1" applyBorder="1" applyAlignment="1">
      <alignment horizontal="center"/>
    </xf>
    <xf numFmtId="0" fontId="47" fillId="0" borderId="0" xfId="0" applyFont="1" applyBorder="1" applyAlignment="1">
      <alignment horizontal="center"/>
    </xf>
    <xf numFmtId="0" fontId="47" fillId="0" borderId="39" xfId="0" applyFont="1" applyBorder="1" applyAlignment="1">
      <alignment horizontal="center"/>
    </xf>
    <xf numFmtId="0" fontId="47" fillId="0" borderId="40" xfId="0" applyFont="1" applyBorder="1" applyAlignment="1">
      <alignment horizontal="center"/>
    </xf>
    <xf numFmtId="0" fontId="47" fillId="0" borderId="41" xfId="0" applyFont="1" applyBorder="1" applyAlignment="1">
      <alignment horizontal="center"/>
    </xf>
    <xf numFmtId="0" fontId="47" fillId="0" borderId="42" xfId="0" applyFont="1" applyBorder="1" applyAlignment="1">
      <alignment horizontal="center"/>
    </xf>
    <xf numFmtId="0" fontId="47" fillId="0" borderId="35" xfId="0" applyFont="1" applyBorder="1" applyAlignment="1">
      <alignment horizontal="center"/>
    </xf>
    <xf numFmtId="0" fontId="47" fillId="0" borderId="36" xfId="0" applyFont="1" applyBorder="1" applyAlignment="1">
      <alignment horizontal="center"/>
    </xf>
    <xf numFmtId="0" fontId="47" fillId="0" borderId="37" xfId="0" applyFont="1" applyBorder="1" applyAlignment="1">
      <alignment horizontal="center"/>
    </xf>
    <xf numFmtId="0" fontId="47" fillId="0" borderId="7" xfId="0" applyFont="1" applyBorder="1" applyAlignment="1">
      <alignment horizontal="center"/>
    </xf>
    <xf numFmtId="0" fontId="47" fillId="0" borderId="24" xfId="0" applyFont="1" applyBorder="1" applyAlignment="1">
      <alignment horizontal="center"/>
    </xf>
    <xf numFmtId="0" fontId="47" fillId="0" borderId="6" xfId="0" applyFont="1" applyBorder="1" applyAlignment="1">
      <alignment horizontal="center"/>
    </xf>
    <xf numFmtId="0" fontId="47" fillId="0" borderId="66" xfId="0" applyFont="1" applyBorder="1" applyAlignment="1">
      <alignment horizontal="center"/>
    </xf>
    <xf numFmtId="0" fontId="47" fillId="0" borderId="4" xfId="0" applyFont="1" applyBorder="1" applyAlignment="1">
      <alignment horizontal="center"/>
    </xf>
    <xf numFmtId="0" fontId="45" fillId="10" borderId="56" xfId="0" applyFont="1" applyFill="1" applyBorder="1" applyAlignment="1">
      <alignment horizontal="center"/>
    </xf>
    <xf numFmtId="0" fontId="45" fillId="10" borderId="33" xfId="0" applyFont="1" applyFill="1" applyBorder="1" applyAlignment="1">
      <alignment horizontal="center"/>
    </xf>
    <xf numFmtId="0" fontId="45" fillId="10" borderId="54" xfId="0" applyFont="1" applyFill="1" applyBorder="1" applyAlignment="1">
      <alignment horizontal="center"/>
    </xf>
    <xf numFmtId="0" fontId="45" fillId="10" borderId="33" xfId="0" applyFont="1" applyFill="1" applyBorder="1" applyAlignment="1">
      <alignment horizontal="center" vertical="center" wrapText="1"/>
    </xf>
    <xf numFmtId="0" fontId="45" fillId="10" borderId="54"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51" xfId="0" applyFont="1" applyFill="1" applyBorder="1" applyAlignment="1">
      <alignment horizontal="center" vertical="center" wrapText="1"/>
    </xf>
    <xf numFmtId="0" fontId="45" fillId="9" borderId="52" xfId="0" applyFont="1" applyFill="1" applyBorder="1" applyAlignment="1">
      <alignment horizontal="center" vertical="center" wrapText="1"/>
    </xf>
    <xf numFmtId="0" fontId="47" fillId="0" borderId="53" xfId="0" applyFont="1" applyBorder="1" applyAlignment="1">
      <alignment horizontal="center" vertical="center"/>
    </xf>
    <xf numFmtId="0" fontId="47" fillId="0" borderId="33" xfId="0" applyFont="1" applyBorder="1" applyAlignment="1">
      <alignment horizontal="center" vertical="center"/>
    </xf>
    <xf numFmtId="0" fontId="47" fillId="0" borderId="54" xfId="0" applyFont="1" applyBorder="1" applyAlignment="1">
      <alignment horizontal="center" vertical="center"/>
    </xf>
    <xf numFmtId="0" fontId="45" fillId="9" borderId="26" xfId="0" applyFont="1" applyFill="1" applyBorder="1" applyAlignment="1">
      <alignment horizontal="center" vertical="center"/>
    </xf>
    <xf numFmtId="0" fontId="45" fillId="9" borderId="27" xfId="0" applyFont="1" applyFill="1" applyBorder="1" applyAlignment="1">
      <alignment horizontal="center" vertical="center"/>
    </xf>
    <xf numFmtId="0" fontId="47" fillId="0" borderId="18" xfId="0" applyFont="1" applyBorder="1" applyAlignment="1">
      <alignment horizontal="center" vertical="center"/>
    </xf>
    <xf numFmtId="0" fontId="45" fillId="9" borderId="30" xfId="0" applyFont="1" applyFill="1" applyBorder="1" applyAlignment="1">
      <alignment horizontal="center" vertical="center" wrapText="1"/>
    </xf>
    <xf numFmtId="0" fontId="45" fillId="9" borderId="27" xfId="0" applyFont="1" applyFill="1" applyBorder="1" applyAlignment="1">
      <alignment horizontal="center" vertical="center" wrapText="1"/>
    </xf>
    <xf numFmtId="0" fontId="45" fillId="9" borderId="55"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28" xfId="0" applyFont="1" applyFill="1" applyBorder="1" applyAlignment="1">
      <alignment horizontal="center" vertical="center" wrapText="1"/>
    </xf>
    <xf numFmtId="0" fontId="47" fillId="0" borderId="34" xfId="0" applyFont="1" applyBorder="1" applyAlignment="1">
      <alignment horizontal="center" vertical="center"/>
    </xf>
    <xf numFmtId="0" fontId="47" fillId="0" borderId="44" xfId="0" applyFont="1" applyBorder="1" applyAlignment="1">
      <alignment horizontal="center" vertical="center"/>
    </xf>
    <xf numFmtId="0" fontId="47" fillId="0" borderId="29" xfId="0" applyFont="1" applyBorder="1" applyAlignment="1">
      <alignment horizontal="center" vertical="center"/>
    </xf>
    <xf numFmtId="0" fontId="47" fillId="0" borderId="45" xfId="0" applyFont="1" applyBorder="1" applyAlignment="1">
      <alignment horizontal="center" vertical="center"/>
    </xf>
    <xf numFmtId="0" fontId="47" fillId="21" borderId="33" xfId="0" applyFont="1" applyFill="1" applyBorder="1" applyAlignment="1">
      <alignment horizontal="center" vertical="center"/>
    </xf>
    <xf numFmtId="0" fontId="47" fillId="21" borderId="18" xfId="0" applyFont="1" applyFill="1" applyBorder="1" applyAlignment="1">
      <alignment horizontal="center" vertical="center"/>
    </xf>
    <xf numFmtId="0" fontId="47" fillId="21" borderId="34" xfId="0" applyFont="1" applyFill="1" applyBorder="1" applyAlignment="1">
      <alignment horizontal="center" vertical="center"/>
    </xf>
    <xf numFmtId="0" fontId="45" fillId="10" borderId="11" xfId="0" applyFont="1" applyFill="1" applyBorder="1" applyAlignment="1">
      <alignment horizontal="center" vertical="center" wrapText="1"/>
    </xf>
    <xf numFmtId="0" fontId="45" fillId="10" borderId="12" xfId="0" applyFont="1" applyFill="1" applyBorder="1" applyAlignment="1">
      <alignment horizontal="center" vertical="center" wrapText="1"/>
    </xf>
    <xf numFmtId="0" fontId="45" fillId="9" borderId="28" xfId="0" applyFont="1" applyFill="1" applyBorder="1" applyAlignment="1">
      <alignment horizontal="center" vertical="center"/>
    </xf>
    <xf numFmtId="0" fontId="45" fillId="10" borderId="19" xfId="0" applyFont="1" applyFill="1" applyBorder="1" applyAlignment="1">
      <alignment horizontal="center"/>
    </xf>
    <xf numFmtId="0" fontId="45" fillId="10" borderId="20" xfId="0" applyFont="1" applyFill="1" applyBorder="1" applyAlignment="1">
      <alignment horizontal="center"/>
    </xf>
    <xf numFmtId="0" fontId="45" fillId="10" borderId="21" xfId="0" applyFont="1" applyFill="1" applyBorder="1" applyAlignment="1">
      <alignment horizontal="center"/>
    </xf>
    <xf numFmtId="0" fontId="47" fillId="21" borderId="11" xfId="0" applyFont="1" applyFill="1" applyBorder="1" applyAlignment="1">
      <alignment horizontal="center" vertical="center"/>
    </xf>
    <xf numFmtId="0" fontId="47" fillId="21" borderId="1" xfId="0" applyFont="1" applyFill="1" applyBorder="1" applyAlignment="1">
      <alignment horizontal="center" vertical="center"/>
    </xf>
    <xf numFmtId="0" fontId="47" fillId="21" borderId="16" xfId="0" applyFont="1" applyFill="1" applyBorder="1" applyAlignment="1">
      <alignment horizontal="center" vertical="center"/>
    </xf>
    <xf numFmtId="0" fontId="47" fillId="0" borderId="24" xfId="0" applyFont="1" applyBorder="1" applyAlignment="1">
      <alignment horizontal="center" vertical="center"/>
    </xf>
    <xf numFmtId="0" fontId="47" fillId="0" borderId="58" xfId="0" applyFont="1" applyBorder="1" applyAlignment="1">
      <alignment horizontal="center" vertical="center"/>
    </xf>
    <xf numFmtId="0" fontId="45" fillId="9" borderId="46" xfId="0" applyFont="1" applyFill="1" applyBorder="1" applyAlignment="1">
      <alignment horizontal="center" vertical="center" wrapText="1"/>
    </xf>
    <xf numFmtId="0" fontId="45" fillId="9" borderId="47" xfId="0" applyFont="1" applyFill="1" applyBorder="1" applyAlignment="1">
      <alignment horizontal="center" vertical="center" wrapText="1"/>
    </xf>
    <xf numFmtId="0" fontId="45" fillId="9" borderId="64" xfId="0" applyFont="1" applyFill="1" applyBorder="1" applyAlignment="1">
      <alignment horizontal="center" vertical="center" wrapText="1"/>
    </xf>
    <xf numFmtId="0" fontId="47" fillId="0" borderId="46"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0" fontId="45" fillId="9" borderId="44" xfId="0" applyFont="1" applyFill="1" applyBorder="1" applyAlignment="1">
      <alignment horizontal="center" vertical="center" wrapText="1"/>
    </xf>
    <xf numFmtId="0" fontId="45" fillId="9" borderId="29" xfId="0" applyFont="1" applyFill="1" applyBorder="1" applyAlignment="1">
      <alignment horizontal="center" vertical="center" wrapText="1"/>
    </xf>
    <xf numFmtId="0" fontId="45" fillId="9" borderId="45" xfId="0" applyFont="1" applyFill="1" applyBorder="1" applyAlignment="1">
      <alignment horizontal="center" vertical="center" wrapText="1"/>
    </xf>
    <xf numFmtId="0" fontId="47" fillId="0" borderId="36" xfId="0" applyFont="1" applyBorder="1" applyAlignment="1">
      <alignment horizontal="center" vertical="center"/>
    </xf>
    <xf numFmtId="0" fontId="47" fillId="0" borderId="0" xfId="0" applyFont="1" applyBorder="1" applyAlignment="1">
      <alignment horizontal="center" vertical="center"/>
    </xf>
    <xf numFmtId="0" fontId="47" fillId="21" borderId="8" xfId="0" applyFont="1" applyFill="1" applyBorder="1" applyAlignment="1">
      <alignment horizontal="center" vertical="center"/>
    </xf>
    <xf numFmtId="0" fontId="47" fillId="21" borderId="5" xfId="0" applyFont="1" applyFill="1" applyBorder="1" applyAlignment="1">
      <alignment horizontal="center" vertical="center"/>
    </xf>
    <xf numFmtId="0" fontId="45" fillId="9" borderId="57" xfId="0" applyFont="1" applyFill="1" applyBorder="1" applyAlignment="1">
      <alignment horizontal="center" vertical="center" wrapText="1"/>
    </xf>
    <xf numFmtId="0" fontId="46" fillId="0" borderId="33" xfId="0" applyFont="1" applyBorder="1" applyAlignment="1">
      <alignment horizontal="center" vertical="center"/>
    </xf>
    <xf numFmtId="0" fontId="46" fillId="0" borderId="18" xfId="0" applyFont="1" applyBorder="1" applyAlignment="1">
      <alignment horizontal="center" vertical="center"/>
    </xf>
    <xf numFmtId="0" fontId="47" fillId="0" borderId="32" xfId="0" applyFont="1" applyBorder="1" applyAlignment="1">
      <alignment horizontal="center" vertical="center"/>
    </xf>
    <xf numFmtId="0" fontId="47" fillId="0" borderId="43" xfId="0" applyFont="1" applyBorder="1" applyAlignment="1">
      <alignment horizontal="center" vertical="center"/>
    </xf>
    <xf numFmtId="0" fontId="45" fillId="10" borderId="20" xfId="0" applyFont="1" applyFill="1" applyBorder="1" applyAlignment="1">
      <alignment horizontal="center" vertical="center" wrapText="1"/>
    </xf>
    <xf numFmtId="0" fontId="45" fillId="10" borderId="21" xfId="0" applyFont="1" applyFill="1" applyBorder="1" applyAlignment="1">
      <alignment horizontal="center" vertical="center" wrapText="1"/>
    </xf>
    <xf numFmtId="0" fontId="47" fillId="0" borderId="5" xfId="0" applyFont="1" applyBorder="1" applyAlignment="1">
      <alignment horizontal="center"/>
    </xf>
    <xf numFmtId="0" fontId="47" fillId="0" borderId="31" xfId="0" applyFont="1" applyBorder="1" applyAlignment="1">
      <alignment horizontal="center"/>
    </xf>
    <xf numFmtId="0" fontId="47" fillId="0" borderId="1" xfId="0" applyFont="1" applyBorder="1" applyAlignment="1">
      <alignment horizontal="center"/>
    </xf>
    <xf numFmtId="0" fontId="47" fillId="0" borderId="14" xfId="0" applyFont="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5" fillId="9" borderId="48" xfId="0" applyFont="1" applyFill="1" applyBorder="1" applyAlignment="1">
      <alignment horizontal="center" vertical="center" wrapText="1"/>
    </xf>
    <xf numFmtId="0" fontId="47" fillId="0" borderId="11" xfId="0" applyFont="1" applyBorder="1" applyAlignment="1">
      <alignment horizontal="center" vertical="center"/>
    </xf>
    <xf numFmtId="0" fontId="47" fillId="0" borderId="1" xfId="0" applyFont="1" applyBorder="1" applyAlignment="1">
      <alignment horizontal="center" vertical="center"/>
    </xf>
    <xf numFmtId="0" fontId="47" fillId="0" borderId="16" xfId="0" applyFont="1" applyBorder="1" applyAlignment="1">
      <alignment horizontal="center" vertical="center"/>
    </xf>
    <xf numFmtId="0" fontId="45" fillId="9" borderId="50" xfId="0" applyFont="1" applyFill="1" applyBorder="1" applyAlignment="1">
      <alignment horizontal="center" vertical="center"/>
    </xf>
    <xf numFmtId="0" fontId="45" fillId="9" borderId="51" xfId="0" applyFont="1" applyFill="1" applyBorder="1" applyAlignment="1">
      <alignment horizontal="center" vertical="center"/>
    </xf>
    <xf numFmtId="0" fontId="47" fillId="21" borderId="44" xfId="0" applyFont="1" applyFill="1" applyBorder="1" applyAlignment="1">
      <alignment horizontal="center" vertical="center"/>
    </xf>
    <xf numFmtId="0" fontId="47" fillId="21" borderId="29" xfId="0" applyFont="1" applyFill="1" applyBorder="1" applyAlignment="1">
      <alignment horizontal="center" vertical="center"/>
    </xf>
    <xf numFmtId="0" fontId="47" fillId="21" borderId="45" xfId="0" applyFont="1" applyFill="1" applyBorder="1" applyAlignment="1">
      <alignment horizontal="center" vertical="center"/>
    </xf>
    <xf numFmtId="0" fontId="45" fillId="9" borderId="52" xfId="0" applyFont="1" applyFill="1" applyBorder="1" applyAlignment="1">
      <alignment horizontal="center" vertical="center"/>
    </xf>
    <xf numFmtId="0" fontId="47" fillId="0" borderId="11" xfId="0" applyFont="1" applyBorder="1" applyAlignment="1">
      <alignment horizontal="center"/>
    </xf>
    <xf numFmtId="0" fontId="47" fillId="0" borderId="12" xfId="0" applyFont="1" applyBorder="1" applyAlignment="1">
      <alignment horizontal="center"/>
    </xf>
    <xf numFmtId="0" fontId="47" fillId="21" borderId="11" xfId="0" applyFont="1" applyFill="1" applyBorder="1" applyAlignment="1">
      <alignment horizontal="center" vertical="center" wrapText="1"/>
    </xf>
    <xf numFmtId="0" fontId="47" fillId="21" borderId="1" xfId="0" applyFont="1" applyFill="1" applyBorder="1" applyAlignment="1">
      <alignment horizontal="center" vertical="center" wrapText="1"/>
    </xf>
    <xf numFmtId="0" fontId="47" fillId="21" borderId="16"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16" xfId="0" applyFont="1" applyBorder="1" applyAlignment="1">
      <alignment horizontal="center" vertical="center" wrapText="1"/>
    </xf>
    <xf numFmtId="0" fontId="47" fillId="21" borderId="33" xfId="0" applyFont="1" applyFill="1" applyBorder="1" applyAlignment="1">
      <alignment horizontal="center" vertical="center" wrapText="1"/>
    </xf>
    <xf numFmtId="0" fontId="47" fillId="21" borderId="18" xfId="0" applyFont="1" applyFill="1" applyBorder="1" applyAlignment="1">
      <alignment horizontal="center" vertical="center" wrapText="1"/>
    </xf>
    <xf numFmtId="0" fontId="47" fillId="21" borderId="34" xfId="0" applyFont="1" applyFill="1" applyBorder="1" applyAlignment="1">
      <alignment horizontal="center" vertical="center" wrapText="1"/>
    </xf>
    <xf numFmtId="0" fontId="47" fillId="21" borderId="44" xfId="0" applyFont="1" applyFill="1" applyBorder="1" applyAlignment="1">
      <alignment horizontal="center" vertical="center" wrapText="1"/>
    </xf>
    <xf numFmtId="0" fontId="47" fillId="21" borderId="29" xfId="0" applyFont="1" applyFill="1" applyBorder="1" applyAlignment="1">
      <alignment horizontal="center" vertical="center" wrapText="1"/>
    </xf>
    <xf numFmtId="0" fontId="47" fillId="21" borderId="45" xfId="0" applyFont="1" applyFill="1" applyBorder="1" applyAlignment="1">
      <alignment horizontal="center" vertical="center" wrapText="1"/>
    </xf>
    <xf numFmtId="0" fontId="45" fillId="19" borderId="49" xfId="0" applyFont="1" applyFill="1" applyBorder="1" applyAlignment="1">
      <alignment horizontal="center" vertical="center"/>
    </xf>
    <xf numFmtId="0" fontId="45" fillId="19" borderId="32" xfId="0" applyFont="1" applyFill="1" applyBorder="1" applyAlignment="1">
      <alignment horizontal="center" vertical="center"/>
    </xf>
    <xf numFmtId="0" fontId="45" fillId="19" borderId="43" xfId="0" applyFont="1" applyFill="1" applyBorder="1" applyAlignment="1">
      <alignment horizontal="center" vertical="center"/>
    </xf>
    <xf numFmtId="0" fontId="46" fillId="12" borderId="46" xfId="0" applyFont="1" applyFill="1" applyBorder="1" applyAlignment="1">
      <alignment horizontal="center" vertical="center" wrapText="1"/>
    </xf>
    <xf numFmtId="0" fontId="46" fillId="12" borderId="47" xfId="0" applyFont="1" applyFill="1" applyBorder="1" applyAlignment="1">
      <alignment horizontal="center" vertical="center" wrapText="1"/>
    </xf>
    <xf numFmtId="0" fontId="46" fillId="12" borderId="48" xfId="0" applyFont="1" applyFill="1" applyBorder="1" applyAlignment="1">
      <alignment horizontal="center" vertical="center" wrapText="1"/>
    </xf>
    <xf numFmtId="0" fontId="47" fillId="0" borderId="49" xfId="0" applyFont="1" applyBorder="1" applyAlignment="1">
      <alignment horizontal="center"/>
    </xf>
    <xf numFmtId="0" fontId="47" fillId="0" borderId="32" xfId="0" applyFont="1" applyBorder="1" applyAlignment="1">
      <alignment horizontal="center"/>
    </xf>
    <xf numFmtId="0" fontId="47" fillId="0" borderId="43" xfId="0" applyFont="1" applyBorder="1" applyAlignment="1">
      <alignment horizontal="center"/>
    </xf>
    <xf numFmtId="0" fontId="47" fillId="0" borderId="37" xfId="0" applyFont="1" applyBorder="1" applyAlignment="1">
      <alignment horizontal="center" vertical="center" wrapText="1"/>
    </xf>
    <xf numFmtId="0" fontId="47" fillId="0" borderId="42" xfId="0" applyFont="1" applyBorder="1" applyAlignment="1">
      <alignment horizontal="center" vertical="center" wrapText="1"/>
    </xf>
    <xf numFmtId="0" fontId="45" fillId="0" borderId="44" xfId="0" applyFont="1" applyBorder="1" applyAlignment="1">
      <alignment horizontal="center" vertical="center"/>
    </xf>
    <xf numFmtId="0" fontId="45" fillId="0" borderId="29" xfId="0" applyFont="1" applyBorder="1" applyAlignment="1">
      <alignment horizontal="center" vertical="center"/>
    </xf>
    <xf numFmtId="0" fontId="45" fillId="0" borderId="45" xfId="0" applyFont="1" applyBorder="1" applyAlignment="1">
      <alignment horizontal="center" vertical="center"/>
    </xf>
    <xf numFmtId="0" fontId="46" fillId="13" borderId="44" xfId="0" applyFont="1" applyFill="1" applyBorder="1" applyAlignment="1">
      <alignment horizontal="center" vertical="center" wrapText="1"/>
    </xf>
    <xf numFmtId="0" fontId="46" fillId="13" borderId="29" xfId="0" applyFont="1" applyFill="1" applyBorder="1" applyAlignment="1">
      <alignment horizontal="center" vertical="center" wrapText="1"/>
    </xf>
    <xf numFmtId="0" fontId="46" fillId="13" borderId="45" xfId="0" applyFont="1" applyFill="1" applyBorder="1" applyAlignment="1">
      <alignment horizontal="center" vertical="center" wrapText="1"/>
    </xf>
    <xf numFmtId="0" fontId="46" fillId="0" borderId="44"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44" xfId="4" applyFont="1" applyBorder="1" applyAlignment="1">
      <alignment horizontal="center" vertical="center" wrapText="1"/>
    </xf>
    <xf numFmtId="0" fontId="46" fillId="0" borderId="45" xfId="4" applyFont="1" applyBorder="1" applyAlignment="1">
      <alignment horizontal="center" vertical="center" wrapText="1"/>
    </xf>
    <xf numFmtId="0" fontId="48" fillId="0" borderId="44" xfId="0" applyFont="1" applyBorder="1" applyAlignment="1">
      <alignment horizontal="center" vertical="center" wrapText="1"/>
    </xf>
    <xf numFmtId="0" fontId="48" fillId="0" borderId="29" xfId="0" applyFont="1" applyBorder="1" applyAlignment="1">
      <alignment horizontal="center" vertical="center" wrapText="1"/>
    </xf>
    <xf numFmtId="0" fontId="49" fillId="0" borderId="44" xfId="4" applyFont="1" applyBorder="1" applyAlignment="1">
      <alignment horizontal="center" vertical="center" wrapText="1"/>
    </xf>
    <xf numFmtId="0" fontId="49" fillId="0" borderId="29" xfId="4" applyFont="1" applyBorder="1" applyAlignment="1">
      <alignment horizontal="center" vertical="center" wrapText="1"/>
    </xf>
    <xf numFmtId="0" fontId="49" fillId="0" borderId="45" xfId="4" applyFont="1" applyBorder="1" applyAlignment="1">
      <alignment horizontal="center" vertical="center" wrapText="1"/>
    </xf>
    <xf numFmtId="0" fontId="45" fillId="0" borderId="47" xfId="0" applyFont="1" applyBorder="1" applyAlignment="1">
      <alignment horizontal="center" vertical="center"/>
    </xf>
    <xf numFmtId="0" fontId="45" fillId="0" borderId="46" xfId="0" applyFont="1" applyBorder="1" applyAlignment="1">
      <alignment horizontal="center" vertical="center"/>
    </xf>
    <xf numFmtId="0" fontId="45" fillId="0" borderId="44"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48" xfId="0" applyFont="1" applyBorder="1" applyAlignment="1">
      <alignment horizontal="center" vertical="center" wrapText="1"/>
    </xf>
    <xf numFmtId="0" fontId="47" fillId="0" borderId="44"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45" xfId="0" applyFont="1" applyBorder="1" applyAlignment="1">
      <alignment horizontal="center" vertical="center" wrapText="1"/>
    </xf>
    <xf numFmtId="0" fontId="46" fillId="0" borderId="29" xfId="4" applyFont="1" applyBorder="1" applyAlignment="1">
      <alignment horizontal="center" vertical="center" wrapText="1"/>
    </xf>
    <xf numFmtId="0" fontId="48" fillId="0" borderId="37"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45" xfId="0" applyFont="1" applyBorder="1" applyAlignment="1">
      <alignment horizontal="center" vertical="center" wrapText="1"/>
    </xf>
    <xf numFmtId="0" fontId="45" fillId="0" borderId="45"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42" xfId="0" applyFont="1" applyBorder="1" applyAlignment="1">
      <alignment horizontal="center" vertical="center" wrapText="1"/>
    </xf>
    <xf numFmtId="0" fontId="47" fillId="0" borderId="39" xfId="0" applyFont="1" applyBorder="1" applyAlignment="1">
      <alignment horizontal="center" vertical="center" wrapText="1"/>
    </xf>
    <xf numFmtId="0" fontId="45" fillId="0" borderId="48" xfId="0" applyFont="1" applyBorder="1" applyAlignment="1">
      <alignment horizontal="center" vertical="center"/>
    </xf>
    <xf numFmtId="0" fontId="47" fillId="9" borderId="44" xfId="0" applyFont="1" applyFill="1" applyBorder="1" applyAlignment="1">
      <alignment horizontal="center" vertical="center" wrapText="1"/>
    </xf>
    <xf numFmtId="0" fontId="47" fillId="9" borderId="29" xfId="0" applyFont="1" applyFill="1" applyBorder="1" applyAlignment="1">
      <alignment horizontal="center" vertical="center" wrapText="1"/>
    </xf>
    <xf numFmtId="0" fontId="47" fillId="9" borderId="45" xfId="0" applyFont="1" applyFill="1" applyBorder="1" applyAlignment="1">
      <alignment horizontal="center" vertical="center" wrapText="1"/>
    </xf>
    <xf numFmtId="0" fontId="47" fillId="16" borderId="44" xfId="0" applyFont="1" applyFill="1" applyBorder="1" applyAlignment="1">
      <alignment horizontal="center" vertical="center" wrapText="1"/>
    </xf>
    <xf numFmtId="0" fontId="47" fillId="16" borderId="29" xfId="0" applyFont="1" applyFill="1" applyBorder="1" applyAlignment="1">
      <alignment horizontal="center" vertical="center" wrapText="1"/>
    </xf>
    <xf numFmtId="0" fontId="47" fillId="16" borderId="45" xfId="0" applyFont="1" applyFill="1" applyBorder="1" applyAlignment="1">
      <alignment horizontal="center" vertical="center" wrapText="1"/>
    </xf>
    <xf numFmtId="0" fontId="50" fillId="19" borderId="44" xfId="0" applyFont="1" applyFill="1" applyBorder="1" applyAlignment="1">
      <alignment horizontal="center" vertical="center" wrapText="1"/>
    </xf>
    <xf numFmtId="0" fontId="50" fillId="19" borderId="45" xfId="0" applyFont="1" applyFill="1" applyBorder="1" applyAlignment="1">
      <alignment horizontal="center" vertical="center" wrapText="1"/>
    </xf>
    <xf numFmtId="0" fontId="50" fillId="19" borderId="36" xfId="0" applyFont="1" applyFill="1" applyBorder="1" applyAlignment="1">
      <alignment horizontal="center" vertical="center" wrapText="1"/>
    </xf>
    <xf numFmtId="0" fontId="50" fillId="19" borderId="41" xfId="0" applyFont="1" applyFill="1" applyBorder="1" applyAlignment="1">
      <alignment horizontal="center" vertical="center" wrapText="1"/>
    </xf>
    <xf numFmtId="0" fontId="47" fillId="18" borderId="44" xfId="0" applyFont="1" applyFill="1" applyBorder="1" applyAlignment="1">
      <alignment horizontal="center" vertical="center"/>
    </xf>
    <xf numFmtId="0" fontId="47" fillId="18" borderId="29" xfId="0" applyFont="1" applyFill="1" applyBorder="1" applyAlignment="1">
      <alignment horizontal="center" vertical="center"/>
    </xf>
    <xf numFmtId="0" fontId="47" fillId="18" borderId="45" xfId="0" applyFont="1" applyFill="1" applyBorder="1" applyAlignment="1">
      <alignment horizontal="center" vertical="center"/>
    </xf>
    <xf numFmtId="0" fontId="46" fillId="2" borderId="37" xfId="0" applyFont="1" applyFill="1" applyBorder="1" applyAlignment="1">
      <alignment horizontal="center" vertical="center"/>
    </xf>
    <xf numFmtId="0" fontId="46" fillId="2" borderId="39" xfId="0" applyFont="1" applyFill="1" applyBorder="1" applyAlignment="1">
      <alignment horizontal="center" vertical="center"/>
    </xf>
    <xf numFmtId="0" fontId="46" fillId="2" borderId="42" xfId="0" applyFont="1" applyFill="1" applyBorder="1" applyAlignment="1">
      <alignment horizontal="center" vertical="center"/>
    </xf>
    <xf numFmtId="0" fontId="47" fillId="17" borderId="44" xfId="0" applyFont="1" applyFill="1" applyBorder="1" applyAlignment="1">
      <alignment horizontal="center" vertical="center" wrapText="1"/>
    </xf>
    <xf numFmtId="0" fontId="47" fillId="17" borderId="29" xfId="0" applyFont="1" applyFill="1" applyBorder="1" applyAlignment="1">
      <alignment horizontal="center" vertical="center" wrapText="1"/>
    </xf>
    <xf numFmtId="0" fontId="47" fillId="17" borderId="45" xfId="0" applyFont="1" applyFill="1" applyBorder="1" applyAlignment="1">
      <alignment horizontal="center" vertical="center" wrapText="1"/>
    </xf>
    <xf numFmtId="0" fontId="47" fillId="15" borderId="44" xfId="0" applyFont="1" applyFill="1" applyBorder="1" applyAlignment="1">
      <alignment horizontal="center" vertical="center" wrapText="1"/>
    </xf>
    <xf numFmtId="0" fontId="47" fillId="15" borderId="29" xfId="0" applyFont="1" applyFill="1" applyBorder="1" applyAlignment="1">
      <alignment horizontal="center" vertical="center" wrapText="1"/>
    </xf>
    <xf numFmtId="0" fontId="47" fillId="15" borderId="45" xfId="0" applyFont="1" applyFill="1" applyBorder="1" applyAlignment="1">
      <alignment horizontal="center" vertical="center" wrapText="1"/>
    </xf>
    <xf numFmtId="0" fontId="46" fillId="0" borderId="37" xfId="0" applyFont="1" applyBorder="1" applyAlignment="1">
      <alignment horizontal="center" vertical="center" wrapText="1"/>
    </xf>
    <xf numFmtId="0" fontId="50" fillId="19" borderId="37" xfId="0" applyFont="1" applyFill="1" applyBorder="1" applyAlignment="1">
      <alignment horizontal="center" vertical="center" wrapText="1"/>
    </xf>
    <xf numFmtId="0" fontId="50" fillId="19" borderId="42"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45" xfId="0" applyFont="1" applyFill="1" applyBorder="1" applyAlignment="1">
      <alignment horizontal="center" vertical="center" wrapText="1"/>
    </xf>
    <xf numFmtId="0" fontId="47" fillId="14" borderId="44" xfId="0" applyFont="1" applyFill="1" applyBorder="1" applyAlignment="1">
      <alignment horizontal="center" vertical="center" wrapText="1"/>
    </xf>
    <xf numFmtId="0" fontId="50" fillId="19" borderId="49" xfId="0" applyFont="1" applyFill="1" applyBorder="1" applyAlignment="1">
      <alignment horizontal="center" vertical="center"/>
    </xf>
    <xf numFmtId="0" fontId="50" fillId="19" borderId="32" xfId="0" applyFont="1" applyFill="1" applyBorder="1" applyAlignment="1">
      <alignment horizontal="center" vertical="center"/>
    </xf>
    <xf numFmtId="0" fontId="50" fillId="19" borderId="43" xfId="0" applyFont="1" applyFill="1" applyBorder="1" applyAlignment="1">
      <alignment horizontal="center" vertical="center"/>
    </xf>
    <xf numFmtId="0" fontId="45" fillId="0" borderId="39" xfId="0" applyFont="1" applyBorder="1" applyAlignment="1">
      <alignment horizontal="center" vertical="center"/>
    </xf>
    <xf numFmtId="0" fontId="45" fillId="0" borderId="42" xfId="0" applyFont="1" applyBorder="1" applyAlignment="1">
      <alignment horizontal="center" vertical="center"/>
    </xf>
  </cellXfs>
  <cellStyles count="18">
    <cellStyle name="Millares" xfId="1" builtinId="3"/>
    <cellStyle name="Moneda [0]" xfId="3" builtinId="7"/>
    <cellStyle name="Moneda 2" xfId="5" xr:uid="{00000000-0005-0000-0000-000002000000}"/>
    <cellStyle name="Normal" xfId="0" builtinId="0"/>
    <cellStyle name="Normal 2" xfId="4" xr:uid="{00000000-0005-0000-0000-000004000000}"/>
    <cellStyle name="Normal 3" xfId="6" xr:uid="{00000000-0005-0000-0000-000005000000}"/>
    <cellStyle name="Porcentaje" xfId="2" builtinId="5"/>
    <cellStyle name="S0" xfId="7" xr:uid="{00000000-0005-0000-0000-000007000000}"/>
    <cellStyle name="S1" xfId="8" xr:uid="{00000000-0005-0000-0000-000008000000}"/>
    <cellStyle name="S10" xfId="17" xr:uid="{00000000-0005-0000-0000-000009000000}"/>
    <cellStyle name="S2" xfId="9" xr:uid="{00000000-0005-0000-0000-00000A000000}"/>
    <cellStyle name="S3" xfId="10" xr:uid="{00000000-0005-0000-0000-00000B000000}"/>
    <cellStyle name="S4" xfId="11" xr:uid="{00000000-0005-0000-0000-00000C000000}"/>
    <cellStyle name="S5" xfId="12" xr:uid="{00000000-0005-0000-0000-00000D000000}"/>
    <cellStyle name="S6" xfId="13" xr:uid="{00000000-0005-0000-0000-00000E000000}"/>
    <cellStyle name="S7" xfId="14" xr:uid="{00000000-0005-0000-0000-00000F000000}"/>
    <cellStyle name="S8" xfId="15" xr:uid="{00000000-0005-0000-0000-000010000000}"/>
    <cellStyle name="S9" xfId="16" xr:uid="{00000000-0005-0000-0000-000011000000}"/>
  </cellStyles>
  <dxfs count="12">
    <dxf>
      <font>
        <b val="0"/>
        <i val="0"/>
        <strike val="0"/>
        <condense val="0"/>
        <extend val="0"/>
        <outline val="0"/>
        <shadow val="0"/>
        <u val="none"/>
        <vertAlign val="baseline"/>
        <sz val="10"/>
        <color rgb="FF000000"/>
        <name val="Calibri Light"/>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Light"/>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Light"/>
        <family val="2"/>
        <scheme val="none"/>
      </font>
      <numFmt numFmtId="19" formatCode="d/mm/yyyy"/>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Light"/>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Light"/>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Light"/>
        <family val="2"/>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Light"/>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Light"/>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Calibri Light"/>
        <family val="2"/>
        <scheme val="none"/>
      </font>
      <fill>
        <patternFill patternType="solid">
          <fgColor indexed="64"/>
          <bgColor theme="4"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05.xml.rels><?xml version="1.0" encoding="UTF-8" standalone="yes"?>
<Relationships xmlns="http://schemas.openxmlformats.org/package/2006/relationships"><Relationship Id="rId2" Type="http://schemas.microsoft.com/office/2011/relationships/chartColorStyle" Target="colors105.xml"/><Relationship Id="rId1" Type="http://schemas.microsoft.com/office/2011/relationships/chartStyle" Target="style105.xml"/></Relationships>
</file>

<file path=xl/charts/_rels/chart106.xml.rels><?xml version="1.0" encoding="UTF-8" standalone="yes"?>
<Relationships xmlns="http://schemas.openxmlformats.org/package/2006/relationships"><Relationship Id="rId2" Type="http://schemas.microsoft.com/office/2011/relationships/chartColorStyle" Target="colors106.xml"/><Relationship Id="rId1" Type="http://schemas.microsoft.com/office/2011/relationships/chartStyle" Target="style106.xml"/></Relationships>
</file>

<file path=xl/charts/_rels/chart107.xml.rels><?xml version="1.0" encoding="UTF-8" standalone="yes"?>
<Relationships xmlns="http://schemas.openxmlformats.org/package/2006/relationships"><Relationship Id="rId2" Type="http://schemas.microsoft.com/office/2011/relationships/chartColorStyle" Target="colors107.xml"/><Relationship Id="rId1" Type="http://schemas.microsoft.com/office/2011/relationships/chartStyle" Target="style107.xml"/></Relationships>
</file>

<file path=xl/charts/_rels/chart108.xml.rels><?xml version="1.0" encoding="UTF-8" standalone="yes"?>
<Relationships xmlns="http://schemas.openxmlformats.org/package/2006/relationships"><Relationship Id="rId2" Type="http://schemas.microsoft.com/office/2011/relationships/chartColorStyle" Target="colors108.xml"/><Relationship Id="rId1" Type="http://schemas.microsoft.com/office/2011/relationships/chartStyle" Target="style108.xml"/></Relationships>
</file>

<file path=xl/charts/_rels/chart109.xml.rels><?xml version="1.0" encoding="UTF-8" standalone="yes"?>
<Relationships xmlns="http://schemas.openxmlformats.org/package/2006/relationships"><Relationship Id="rId2" Type="http://schemas.microsoft.com/office/2011/relationships/chartColorStyle" Target="colors109.xml"/><Relationship Id="rId1" Type="http://schemas.microsoft.com/office/2011/relationships/chartStyle" Target="style109.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0.xml.rels><?xml version="1.0" encoding="UTF-8" standalone="yes"?>
<Relationships xmlns="http://schemas.openxmlformats.org/package/2006/relationships"><Relationship Id="rId2" Type="http://schemas.microsoft.com/office/2011/relationships/chartColorStyle" Target="colors110.xml"/><Relationship Id="rId1" Type="http://schemas.microsoft.com/office/2011/relationships/chartStyle" Target="style110.xml"/></Relationships>
</file>

<file path=xl/charts/_rels/chart111.xml.rels><?xml version="1.0" encoding="UTF-8" standalone="yes"?>
<Relationships xmlns="http://schemas.openxmlformats.org/package/2006/relationships"><Relationship Id="rId2" Type="http://schemas.microsoft.com/office/2011/relationships/chartColorStyle" Target="colors111.xml"/><Relationship Id="rId1" Type="http://schemas.microsoft.com/office/2011/relationships/chartStyle" Target="style111.xml"/></Relationships>
</file>

<file path=xl/charts/_rels/chart112.xml.rels><?xml version="1.0" encoding="UTF-8" standalone="yes"?>
<Relationships xmlns="http://schemas.openxmlformats.org/package/2006/relationships"><Relationship Id="rId2" Type="http://schemas.microsoft.com/office/2011/relationships/chartColorStyle" Target="colors112.xml"/><Relationship Id="rId1" Type="http://schemas.microsoft.com/office/2011/relationships/chartStyle" Target="style112.xml"/></Relationships>
</file>

<file path=xl/charts/_rels/chart113.xml.rels><?xml version="1.0" encoding="UTF-8" standalone="yes"?>
<Relationships xmlns="http://schemas.openxmlformats.org/package/2006/relationships"><Relationship Id="rId2" Type="http://schemas.microsoft.com/office/2011/relationships/chartColorStyle" Target="colors113.xml"/><Relationship Id="rId1" Type="http://schemas.microsoft.com/office/2011/relationships/chartStyle" Target="style113.xml"/></Relationships>
</file>

<file path=xl/charts/_rels/chart114.xml.rels><?xml version="1.0" encoding="UTF-8" standalone="yes"?>
<Relationships xmlns="http://schemas.openxmlformats.org/package/2006/relationships"><Relationship Id="rId2" Type="http://schemas.microsoft.com/office/2011/relationships/chartColorStyle" Target="colors114.xml"/><Relationship Id="rId1" Type="http://schemas.microsoft.com/office/2011/relationships/chartStyle" Target="style114.xml"/></Relationships>
</file>

<file path=xl/charts/_rels/chart115.xml.rels><?xml version="1.0" encoding="UTF-8" standalone="yes"?>
<Relationships xmlns="http://schemas.openxmlformats.org/package/2006/relationships"><Relationship Id="rId2" Type="http://schemas.microsoft.com/office/2011/relationships/chartColorStyle" Target="colors115.xml"/><Relationship Id="rId1" Type="http://schemas.microsoft.com/office/2011/relationships/chartStyle" Target="style115.xml"/></Relationships>
</file>

<file path=xl/charts/_rels/chart116.xml.rels><?xml version="1.0" encoding="UTF-8" standalone="yes"?>
<Relationships xmlns="http://schemas.openxmlformats.org/package/2006/relationships"><Relationship Id="rId2" Type="http://schemas.microsoft.com/office/2011/relationships/chartColorStyle" Target="colors116.xml"/><Relationship Id="rId1" Type="http://schemas.microsoft.com/office/2011/relationships/chartStyle" Target="style116.xml"/></Relationships>
</file>

<file path=xl/charts/_rels/chart117.xml.rels><?xml version="1.0" encoding="UTF-8" standalone="yes"?>
<Relationships xmlns="http://schemas.openxmlformats.org/package/2006/relationships"><Relationship Id="rId2" Type="http://schemas.microsoft.com/office/2011/relationships/chartColorStyle" Target="colors117.xml"/><Relationship Id="rId1" Type="http://schemas.microsoft.com/office/2011/relationships/chartStyle" Target="style117.xml"/></Relationships>
</file>

<file path=xl/charts/_rels/chart118.xml.rels><?xml version="1.0" encoding="UTF-8" standalone="yes"?>
<Relationships xmlns="http://schemas.openxmlformats.org/package/2006/relationships"><Relationship Id="rId2" Type="http://schemas.microsoft.com/office/2011/relationships/chartColorStyle" Target="colors118.xml"/><Relationship Id="rId1" Type="http://schemas.microsoft.com/office/2011/relationships/chartStyle" Target="style118.xml"/></Relationships>
</file>

<file path=xl/charts/_rels/chart119.xml.rels><?xml version="1.0" encoding="UTF-8" standalone="yes"?>
<Relationships xmlns="http://schemas.openxmlformats.org/package/2006/relationships"><Relationship Id="rId2" Type="http://schemas.microsoft.com/office/2011/relationships/chartColorStyle" Target="colors119.xml"/><Relationship Id="rId1" Type="http://schemas.microsoft.com/office/2011/relationships/chartStyle" Target="style119.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0.xml.rels><?xml version="1.0" encoding="UTF-8" standalone="yes"?>
<Relationships xmlns="http://schemas.openxmlformats.org/package/2006/relationships"><Relationship Id="rId2" Type="http://schemas.microsoft.com/office/2011/relationships/chartColorStyle" Target="colors120.xml"/><Relationship Id="rId1" Type="http://schemas.microsoft.com/office/2011/relationships/chartStyle" Target="style120.xml"/></Relationships>
</file>

<file path=xl/charts/_rels/chart121.xml.rels><?xml version="1.0" encoding="UTF-8" standalone="yes"?>
<Relationships xmlns="http://schemas.openxmlformats.org/package/2006/relationships"><Relationship Id="rId2" Type="http://schemas.microsoft.com/office/2011/relationships/chartColorStyle" Target="colors121.xml"/><Relationship Id="rId1" Type="http://schemas.microsoft.com/office/2011/relationships/chartStyle" Target="style121.xml"/></Relationships>
</file>

<file path=xl/charts/_rels/chart122.xml.rels><?xml version="1.0" encoding="UTF-8" standalone="yes"?>
<Relationships xmlns="http://schemas.openxmlformats.org/package/2006/relationships"><Relationship Id="rId2" Type="http://schemas.microsoft.com/office/2011/relationships/chartColorStyle" Target="colors122.xml"/><Relationship Id="rId1" Type="http://schemas.microsoft.com/office/2011/relationships/chartStyle" Target="style122.xml"/></Relationships>
</file>

<file path=xl/charts/_rels/chart123.xml.rels><?xml version="1.0" encoding="UTF-8" standalone="yes"?>
<Relationships xmlns="http://schemas.openxmlformats.org/package/2006/relationships"><Relationship Id="rId2" Type="http://schemas.microsoft.com/office/2011/relationships/chartColorStyle" Target="colors123.xml"/><Relationship Id="rId1" Type="http://schemas.microsoft.com/office/2011/relationships/chartStyle" Target="style123.xml"/></Relationships>
</file>

<file path=xl/charts/_rels/chart124.xml.rels><?xml version="1.0" encoding="UTF-8" standalone="yes"?>
<Relationships xmlns="http://schemas.openxmlformats.org/package/2006/relationships"><Relationship Id="rId2" Type="http://schemas.microsoft.com/office/2011/relationships/chartColorStyle" Target="colors124.xml"/><Relationship Id="rId1" Type="http://schemas.microsoft.com/office/2011/relationships/chartStyle" Target="style124.xml"/></Relationships>
</file>

<file path=xl/charts/_rels/chart125.xml.rels><?xml version="1.0" encoding="UTF-8" standalone="yes"?>
<Relationships xmlns="http://schemas.openxmlformats.org/package/2006/relationships"><Relationship Id="rId2" Type="http://schemas.microsoft.com/office/2011/relationships/chartColorStyle" Target="colors125.xml"/><Relationship Id="rId1" Type="http://schemas.microsoft.com/office/2011/relationships/chartStyle" Target="style125.xml"/></Relationships>
</file>

<file path=xl/charts/_rels/chart126.xml.rels><?xml version="1.0" encoding="UTF-8" standalone="yes"?>
<Relationships xmlns="http://schemas.openxmlformats.org/package/2006/relationships"><Relationship Id="rId2" Type="http://schemas.microsoft.com/office/2011/relationships/chartColorStyle" Target="colors126.xml"/><Relationship Id="rId1" Type="http://schemas.microsoft.com/office/2011/relationships/chartStyle" Target="style126.xml"/></Relationships>
</file>

<file path=xl/charts/_rels/chart127.xml.rels><?xml version="1.0" encoding="UTF-8" standalone="yes"?>
<Relationships xmlns="http://schemas.openxmlformats.org/package/2006/relationships"><Relationship Id="rId2" Type="http://schemas.microsoft.com/office/2011/relationships/chartColorStyle" Target="colors127.xml"/><Relationship Id="rId1" Type="http://schemas.microsoft.com/office/2011/relationships/chartStyle" Target="style127.xml"/></Relationships>
</file>

<file path=xl/charts/_rels/chart128.xml.rels><?xml version="1.0" encoding="UTF-8" standalone="yes"?>
<Relationships xmlns="http://schemas.openxmlformats.org/package/2006/relationships"><Relationship Id="rId2" Type="http://schemas.microsoft.com/office/2011/relationships/chartColorStyle" Target="colors128.xml"/><Relationship Id="rId1" Type="http://schemas.microsoft.com/office/2011/relationships/chartStyle" Target="style128.xml"/></Relationships>
</file>

<file path=xl/charts/_rels/chart129.xml.rels><?xml version="1.0" encoding="UTF-8" standalone="yes"?>
<Relationships xmlns="http://schemas.openxmlformats.org/package/2006/relationships"><Relationship Id="rId2" Type="http://schemas.microsoft.com/office/2011/relationships/chartColorStyle" Target="colors129.xml"/><Relationship Id="rId1" Type="http://schemas.microsoft.com/office/2011/relationships/chartStyle" Target="style129.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0.xml.rels><?xml version="1.0" encoding="UTF-8" standalone="yes"?>
<Relationships xmlns="http://schemas.openxmlformats.org/package/2006/relationships"><Relationship Id="rId2" Type="http://schemas.microsoft.com/office/2011/relationships/chartColorStyle" Target="colors130.xml"/><Relationship Id="rId1" Type="http://schemas.microsoft.com/office/2011/relationships/chartStyle" Target="style130.xml"/></Relationships>
</file>

<file path=xl/charts/_rels/chart131.xml.rels><?xml version="1.0" encoding="UTF-8" standalone="yes"?>
<Relationships xmlns="http://schemas.openxmlformats.org/package/2006/relationships"><Relationship Id="rId2" Type="http://schemas.microsoft.com/office/2011/relationships/chartColorStyle" Target="colors131.xml"/><Relationship Id="rId1" Type="http://schemas.microsoft.com/office/2011/relationships/chartStyle" Target="style131.xml"/></Relationships>
</file>

<file path=xl/charts/_rels/chart132.xml.rels><?xml version="1.0" encoding="UTF-8" standalone="yes"?>
<Relationships xmlns="http://schemas.openxmlformats.org/package/2006/relationships"><Relationship Id="rId2" Type="http://schemas.microsoft.com/office/2011/relationships/chartColorStyle" Target="colors132.xml"/><Relationship Id="rId1" Type="http://schemas.microsoft.com/office/2011/relationships/chartStyle" Target="style132.xml"/></Relationships>
</file>

<file path=xl/charts/_rels/chart133.xml.rels><?xml version="1.0" encoding="UTF-8" standalone="yes"?>
<Relationships xmlns="http://schemas.openxmlformats.org/package/2006/relationships"><Relationship Id="rId2" Type="http://schemas.microsoft.com/office/2011/relationships/chartColorStyle" Target="colors133.xml"/><Relationship Id="rId1" Type="http://schemas.microsoft.com/office/2011/relationships/chartStyle" Target="style133.xml"/></Relationships>
</file>

<file path=xl/charts/_rels/chart134.xml.rels><?xml version="1.0" encoding="UTF-8" standalone="yes"?>
<Relationships xmlns="http://schemas.openxmlformats.org/package/2006/relationships"><Relationship Id="rId2" Type="http://schemas.microsoft.com/office/2011/relationships/chartColorStyle" Target="colors134.xml"/><Relationship Id="rId1" Type="http://schemas.microsoft.com/office/2011/relationships/chartStyle" Target="style134.xml"/></Relationships>
</file>

<file path=xl/charts/_rels/chart135.xml.rels><?xml version="1.0" encoding="UTF-8" standalone="yes"?>
<Relationships xmlns="http://schemas.openxmlformats.org/package/2006/relationships"><Relationship Id="rId2" Type="http://schemas.microsoft.com/office/2011/relationships/chartColorStyle" Target="colors135.xml"/><Relationship Id="rId1" Type="http://schemas.microsoft.com/office/2011/relationships/chartStyle" Target="style135.xml"/></Relationships>
</file>

<file path=xl/charts/_rels/chart136.xml.rels><?xml version="1.0" encoding="UTF-8" standalone="yes"?>
<Relationships xmlns="http://schemas.openxmlformats.org/package/2006/relationships"><Relationship Id="rId2" Type="http://schemas.microsoft.com/office/2011/relationships/chartColorStyle" Target="colors136.xml"/><Relationship Id="rId1" Type="http://schemas.microsoft.com/office/2011/relationships/chartStyle" Target="style136.xml"/></Relationships>
</file>

<file path=xl/charts/_rels/chart137.xml.rels><?xml version="1.0" encoding="UTF-8" standalone="yes"?>
<Relationships xmlns="http://schemas.openxmlformats.org/package/2006/relationships"><Relationship Id="rId2" Type="http://schemas.microsoft.com/office/2011/relationships/chartColorStyle" Target="colors137.xml"/><Relationship Id="rId1" Type="http://schemas.microsoft.com/office/2011/relationships/chartStyle" Target="style137.xml"/></Relationships>
</file>

<file path=xl/charts/_rels/chart138.xml.rels><?xml version="1.0" encoding="UTF-8" standalone="yes"?>
<Relationships xmlns="http://schemas.openxmlformats.org/package/2006/relationships"><Relationship Id="rId2" Type="http://schemas.microsoft.com/office/2011/relationships/chartColorStyle" Target="colors138.xml"/><Relationship Id="rId1" Type="http://schemas.microsoft.com/office/2011/relationships/chartStyle" Target="style138.xml"/></Relationships>
</file>

<file path=xl/charts/_rels/chart139.xml.rels><?xml version="1.0" encoding="UTF-8" standalone="yes"?>
<Relationships xmlns="http://schemas.openxmlformats.org/package/2006/relationships"><Relationship Id="rId2" Type="http://schemas.microsoft.com/office/2011/relationships/chartColorStyle" Target="colors139.xml"/><Relationship Id="rId1" Type="http://schemas.microsoft.com/office/2011/relationships/chartStyle" Target="style139.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0.xml.rels><?xml version="1.0" encoding="UTF-8" standalone="yes"?>
<Relationships xmlns="http://schemas.openxmlformats.org/package/2006/relationships"><Relationship Id="rId2" Type="http://schemas.microsoft.com/office/2011/relationships/chartColorStyle" Target="colors140.xml"/><Relationship Id="rId1" Type="http://schemas.microsoft.com/office/2011/relationships/chartStyle" Target="style140.xml"/></Relationships>
</file>

<file path=xl/charts/_rels/chart141.xml.rels><?xml version="1.0" encoding="UTF-8" standalone="yes"?>
<Relationships xmlns="http://schemas.openxmlformats.org/package/2006/relationships"><Relationship Id="rId2" Type="http://schemas.microsoft.com/office/2011/relationships/chartColorStyle" Target="colors141.xml"/><Relationship Id="rId1" Type="http://schemas.microsoft.com/office/2011/relationships/chartStyle" Target="style141.xml"/></Relationships>
</file>

<file path=xl/charts/_rels/chart142.xml.rels><?xml version="1.0" encoding="UTF-8" standalone="yes"?>
<Relationships xmlns="http://schemas.openxmlformats.org/package/2006/relationships"><Relationship Id="rId2" Type="http://schemas.microsoft.com/office/2011/relationships/chartColorStyle" Target="colors142.xml"/><Relationship Id="rId1" Type="http://schemas.microsoft.com/office/2011/relationships/chartStyle" Target="style142.xml"/></Relationships>
</file>

<file path=xl/charts/_rels/chart143.xml.rels><?xml version="1.0" encoding="UTF-8" standalone="yes"?>
<Relationships xmlns="http://schemas.openxmlformats.org/package/2006/relationships"><Relationship Id="rId2" Type="http://schemas.microsoft.com/office/2011/relationships/chartColorStyle" Target="colors143.xml"/><Relationship Id="rId1" Type="http://schemas.microsoft.com/office/2011/relationships/chartStyle" Target="style143.xml"/></Relationships>
</file>

<file path=xl/charts/_rels/chart144.xml.rels><?xml version="1.0" encoding="UTF-8" standalone="yes"?>
<Relationships xmlns="http://schemas.openxmlformats.org/package/2006/relationships"><Relationship Id="rId2" Type="http://schemas.microsoft.com/office/2011/relationships/chartColorStyle" Target="colors144.xml"/><Relationship Id="rId1" Type="http://schemas.microsoft.com/office/2011/relationships/chartStyle" Target="style144.xml"/></Relationships>
</file>

<file path=xl/charts/_rels/chart145.xml.rels><?xml version="1.0" encoding="UTF-8" standalone="yes"?>
<Relationships xmlns="http://schemas.openxmlformats.org/package/2006/relationships"><Relationship Id="rId2" Type="http://schemas.microsoft.com/office/2011/relationships/chartColorStyle" Target="colors145.xml"/><Relationship Id="rId1" Type="http://schemas.microsoft.com/office/2011/relationships/chartStyle" Target="style145.xml"/></Relationships>
</file>

<file path=xl/charts/_rels/chart146.xml.rels><?xml version="1.0" encoding="UTF-8" standalone="yes"?>
<Relationships xmlns="http://schemas.openxmlformats.org/package/2006/relationships"><Relationship Id="rId2" Type="http://schemas.microsoft.com/office/2011/relationships/chartColorStyle" Target="colors146.xml"/><Relationship Id="rId1" Type="http://schemas.microsoft.com/office/2011/relationships/chartStyle" Target="style146.xml"/></Relationships>
</file>

<file path=xl/charts/_rels/chart147.xml.rels><?xml version="1.0" encoding="UTF-8" standalone="yes"?>
<Relationships xmlns="http://schemas.openxmlformats.org/package/2006/relationships"><Relationship Id="rId2" Type="http://schemas.microsoft.com/office/2011/relationships/chartColorStyle" Target="colors147.xml"/><Relationship Id="rId1" Type="http://schemas.microsoft.com/office/2011/relationships/chartStyle" Target="style147.xml"/></Relationships>
</file>

<file path=xl/charts/_rels/chart148.xml.rels><?xml version="1.0" encoding="UTF-8" standalone="yes"?>
<Relationships xmlns="http://schemas.openxmlformats.org/package/2006/relationships"><Relationship Id="rId2" Type="http://schemas.microsoft.com/office/2011/relationships/chartColorStyle" Target="colors148.xml"/><Relationship Id="rId1" Type="http://schemas.microsoft.com/office/2011/relationships/chartStyle" Target="style148.xml"/></Relationships>
</file>

<file path=xl/charts/_rels/chart149.xml.rels><?xml version="1.0" encoding="UTF-8" standalone="yes"?>
<Relationships xmlns="http://schemas.openxmlformats.org/package/2006/relationships"><Relationship Id="rId2" Type="http://schemas.microsoft.com/office/2011/relationships/chartColorStyle" Target="colors149.xml"/><Relationship Id="rId1" Type="http://schemas.microsoft.com/office/2011/relationships/chartStyle" Target="style149.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50.xml.rels><?xml version="1.0" encoding="UTF-8" standalone="yes"?>
<Relationships xmlns="http://schemas.openxmlformats.org/package/2006/relationships"><Relationship Id="rId2" Type="http://schemas.microsoft.com/office/2011/relationships/chartColorStyle" Target="colors150.xml"/><Relationship Id="rId1" Type="http://schemas.microsoft.com/office/2011/relationships/chartStyle" Target="style150.xml"/></Relationships>
</file>

<file path=xl/charts/_rels/chart151.xml.rels><?xml version="1.0" encoding="UTF-8" standalone="yes"?>
<Relationships xmlns="http://schemas.openxmlformats.org/package/2006/relationships"><Relationship Id="rId2" Type="http://schemas.microsoft.com/office/2011/relationships/chartColorStyle" Target="colors151.xml"/><Relationship Id="rId1" Type="http://schemas.microsoft.com/office/2011/relationships/chartStyle" Target="style151.xml"/></Relationships>
</file>

<file path=xl/charts/_rels/chart152.xml.rels><?xml version="1.0" encoding="UTF-8" standalone="yes"?>
<Relationships xmlns="http://schemas.openxmlformats.org/package/2006/relationships"><Relationship Id="rId2" Type="http://schemas.microsoft.com/office/2011/relationships/chartColorStyle" Target="colors152.xml"/><Relationship Id="rId1" Type="http://schemas.microsoft.com/office/2011/relationships/chartStyle" Target="style152.xml"/></Relationships>
</file>

<file path=xl/charts/_rels/chart153.xml.rels><?xml version="1.0" encoding="UTF-8" standalone="yes"?>
<Relationships xmlns="http://schemas.openxmlformats.org/package/2006/relationships"><Relationship Id="rId2" Type="http://schemas.microsoft.com/office/2011/relationships/chartColorStyle" Target="colors153.xml"/><Relationship Id="rId1" Type="http://schemas.microsoft.com/office/2011/relationships/chartStyle" Target="style153.xml"/></Relationships>
</file>

<file path=xl/charts/_rels/chart154.xml.rels><?xml version="1.0" encoding="UTF-8" standalone="yes"?>
<Relationships xmlns="http://schemas.openxmlformats.org/package/2006/relationships"><Relationship Id="rId2" Type="http://schemas.microsoft.com/office/2011/relationships/chartColorStyle" Target="colors154.xml"/><Relationship Id="rId1" Type="http://schemas.microsoft.com/office/2011/relationships/chartStyle" Target="style154.xml"/></Relationships>
</file>

<file path=xl/charts/_rels/chart155.xml.rels><?xml version="1.0" encoding="UTF-8" standalone="yes"?>
<Relationships xmlns="http://schemas.openxmlformats.org/package/2006/relationships"><Relationship Id="rId2" Type="http://schemas.microsoft.com/office/2011/relationships/chartColorStyle" Target="colors155.xml"/><Relationship Id="rId1" Type="http://schemas.microsoft.com/office/2011/relationships/chartStyle" Target="style155.xml"/></Relationships>
</file>

<file path=xl/charts/_rels/chart156.xml.rels><?xml version="1.0" encoding="UTF-8" standalone="yes"?>
<Relationships xmlns="http://schemas.openxmlformats.org/package/2006/relationships"><Relationship Id="rId2" Type="http://schemas.microsoft.com/office/2011/relationships/chartColorStyle" Target="colors156.xml"/><Relationship Id="rId1" Type="http://schemas.microsoft.com/office/2011/relationships/chartStyle" Target="style156.xml"/></Relationships>
</file>

<file path=xl/charts/_rels/chart157.xml.rels><?xml version="1.0" encoding="UTF-8" standalone="yes"?>
<Relationships xmlns="http://schemas.openxmlformats.org/package/2006/relationships"><Relationship Id="rId2" Type="http://schemas.microsoft.com/office/2011/relationships/chartColorStyle" Target="colors157.xml"/><Relationship Id="rId1" Type="http://schemas.microsoft.com/office/2011/relationships/chartStyle" Target="style157.xml"/></Relationships>
</file>

<file path=xl/charts/_rels/chart158.xml.rels><?xml version="1.0" encoding="UTF-8" standalone="yes"?>
<Relationships xmlns="http://schemas.openxmlformats.org/package/2006/relationships"><Relationship Id="rId2" Type="http://schemas.microsoft.com/office/2011/relationships/chartColorStyle" Target="colors158.xml"/><Relationship Id="rId1" Type="http://schemas.microsoft.com/office/2011/relationships/chartStyle" Target="style158.xml"/></Relationships>
</file>

<file path=xl/charts/_rels/chart159.xml.rels><?xml version="1.0" encoding="UTF-8" standalone="yes"?>
<Relationships xmlns="http://schemas.openxmlformats.org/package/2006/relationships"><Relationship Id="rId2" Type="http://schemas.microsoft.com/office/2011/relationships/chartColorStyle" Target="colors159.xml"/><Relationship Id="rId1" Type="http://schemas.microsoft.com/office/2011/relationships/chartStyle" Target="style159.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60.xml.rels><?xml version="1.0" encoding="UTF-8" standalone="yes"?>
<Relationships xmlns="http://schemas.openxmlformats.org/package/2006/relationships"><Relationship Id="rId2" Type="http://schemas.microsoft.com/office/2011/relationships/chartColorStyle" Target="colors160.xml"/><Relationship Id="rId1" Type="http://schemas.microsoft.com/office/2011/relationships/chartStyle" Target="style160.xml"/></Relationships>
</file>

<file path=xl/charts/_rels/chart161.xml.rels><?xml version="1.0" encoding="UTF-8" standalone="yes"?>
<Relationships xmlns="http://schemas.openxmlformats.org/package/2006/relationships"><Relationship Id="rId2" Type="http://schemas.microsoft.com/office/2011/relationships/chartColorStyle" Target="colors161.xml"/><Relationship Id="rId1" Type="http://schemas.microsoft.com/office/2011/relationships/chartStyle" Target="style161.xml"/></Relationships>
</file>

<file path=xl/charts/_rels/chart162.xml.rels><?xml version="1.0" encoding="UTF-8" standalone="yes"?>
<Relationships xmlns="http://schemas.openxmlformats.org/package/2006/relationships"><Relationship Id="rId2" Type="http://schemas.microsoft.com/office/2011/relationships/chartColorStyle" Target="colors162.xml"/><Relationship Id="rId1" Type="http://schemas.microsoft.com/office/2011/relationships/chartStyle" Target="style162.xml"/></Relationships>
</file>

<file path=xl/charts/_rels/chart163.xml.rels><?xml version="1.0" encoding="UTF-8" standalone="yes"?>
<Relationships xmlns="http://schemas.openxmlformats.org/package/2006/relationships"><Relationship Id="rId2" Type="http://schemas.microsoft.com/office/2011/relationships/chartColorStyle" Target="colors163.xml"/><Relationship Id="rId1" Type="http://schemas.microsoft.com/office/2011/relationships/chartStyle" Target="style163.xml"/></Relationships>
</file>

<file path=xl/charts/_rels/chart164.xml.rels><?xml version="1.0" encoding="UTF-8" standalone="yes"?>
<Relationships xmlns="http://schemas.openxmlformats.org/package/2006/relationships"><Relationship Id="rId2" Type="http://schemas.microsoft.com/office/2011/relationships/chartColorStyle" Target="colors164.xml"/><Relationship Id="rId1" Type="http://schemas.microsoft.com/office/2011/relationships/chartStyle" Target="style164.xml"/></Relationships>
</file>

<file path=xl/charts/_rels/chart165.xml.rels><?xml version="1.0" encoding="UTF-8" standalone="yes"?>
<Relationships xmlns="http://schemas.openxmlformats.org/package/2006/relationships"><Relationship Id="rId2" Type="http://schemas.microsoft.com/office/2011/relationships/chartColorStyle" Target="colors165.xml"/><Relationship Id="rId1" Type="http://schemas.microsoft.com/office/2011/relationships/chartStyle" Target="style165.xml"/></Relationships>
</file>

<file path=xl/charts/_rels/chart166.xml.rels><?xml version="1.0" encoding="UTF-8" standalone="yes"?>
<Relationships xmlns="http://schemas.openxmlformats.org/package/2006/relationships"><Relationship Id="rId2" Type="http://schemas.microsoft.com/office/2011/relationships/chartColorStyle" Target="colors166.xml"/><Relationship Id="rId1" Type="http://schemas.microsoft.com/office/2011/relationships/chartStyle" Target="style166.xml"/></Relationships>
</file>

<file path=xl/charts/_rels/chart167.xml.rels><?xml version="1.0" encoding="UTF-8" standalone="yes"?>
<Relationships xmlns="http://schemas.openxmlformats.org/package/2006/relationships"><Relationship Id="rId2" Type="http://schemas.microsoft.com/office/2011/relationships/chartColorStyle" Target="colors167.xml"/><Relationship Id="rId1" Type="http://schemas.microsoft.com/office/2011/relationships/chartStyle" Target="style167.xml"/></Relationships>
</file>

<file path=xl/charts/_rels/chart168.xml.rels><?xml version="1.0" encoding="UTF-8" standalone="yes"?>
<Relationships xmlns="http://schemas.openxmlformats.org/package/2006/relationships"><Relationship Id="rId2" Type="http://schemas.microsoft.com/office/2011/relationships/chartColorStyle" Target="colors168.xml"/><Relationship Id="rId1" Type="http://schemas.microsoft.com/office/2011/relationships/chartStyle" Target="style168.xml"/></Relationships>
</file>

<file path=xl/charts/_rels/chart169.xml.rels><?xml version="1.0" encoding="UTF-8" standalone="yes"?>
<Relationships xmlns="http://schemas.openxmlformats.org/package/2006/relationships"><Relationship Id="rId2" Type="http://schemas.microsoft.com/office/2011/relationships/chartColorStyle" Target="colors169.xml"/><Relationship Id="rId1" Type="http://schemas.microsoft.com/office/2011/relationships/chartStyle" Target="style169.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70.xml.rels><?xml version="1.0" encoding="UTF-8" standalone="yes"?>
<Relationships xmlns="http://schemas.openxmlformats.org/package/2006/relationships"><Relationship Id="rId2" Type="http://schemas.microsoft.com/office/2011/relationships/chartColorStyle" Target="colors170.xml"/><Relationship Id="rId1" Type="http://schemas.microsoft.com/office/2011/relationships/chartStyle" Target="style170.xml"/></Relationships>
</file>

<file path=xl/charts/_rels/chart171.xml.rels><?xml version="1.0" encoding="UTF-8" standalone="yes"?>
<Relationships xmlns="http://schemas.openxmlformats.org/package/2006/relationships"><Relationship Id="rId2" Type="http://schemas.microsoft.com/office/2011/relationships/chartColorStyle" Target="colors171.xml"/><Relationship Id="rId1" Type="http://schemas.microsoft.com/office/2011/relationships/chartStyle" Target="style171.xml"/></Relationships>
</file>

<file path=xl/charts/_rels/chart172.xml.rels><?xml version="1.0" encoding="UTF-8" standalone="yes"?>
<Relationships xmlns="http://schemas.openxmlformats.org/package/2006/relationships"><Relationship Id="rId2" Type="http://schemas.microsoft.com/office/2011/relationships/chartColorStyle" Target="colors172.xml"/><Relationship Id="rId1" Type="http://schemas.microsoft.com/office/2011/relationships/chartStyle" Target="style172.xml"/></Relationships>
</file>

<file path=xl/charts/_rels/chart173.xml.rels><?xml version="1.0" encoding="UTF-8" standalone="yes"?>
<Relationships xmlns="http://schemas.openxmlformats.org/package/2006/relationships"><Relationship Id="rId2" Type="http://schemas.microsoft.com/office/2011/relationships/chartColorStyle" Target="colors173.xml"/><Relationship Id="rId1" Type="http://schemas.microsoft.com/office/2011/relationships/chartStyle" Target="style173.xml"/></Relationships>
</file>

<file path=xl/charts/_rels/chart174.xml.rels><?xml version="1.0" encoding="UTF-8" standalone="yes"?>
<Relationships xmlns="http://schemas.openxmlformats.org/package/2006/relationships"><Relationship Id="rId2" Type="http://schemas.microsoft.com/office/2011/relationships/chartColorStyle" Target="colors174.xml"/><Relationship Id="rId1" Type="http://schemas.microsoft.com/office/2011/relationships/chartStyle" Target="style174.xml"/></Relationships>
</file>

<file path=xl/charts/_rels/chart175.xml.rels><?xml version="1.0" encoding="UTF-8" standalone="yes"?>
<Relationships xmlns="http://schemas.openxmlformats.org/package/2006/relationships"><Relationship Id="rId2" Type="http://schemas.microsoft.com/office/2011/relationships/chartColorStyle" Target="colors175.xml"/><Relationship Id="rId1" Type="http://schemas.microsoft.com/office/2011/relationships/chartStyle" Target="style175.xml"/></Relationships>
</file>

<file path=xl/charts/_rels/chart176.xml.rels><?xml version="1.0" encoding="UTF-8" standalone="yes"?>
<Relationships xmlns="http://schemas.openxmlformats.org/package/2006/relationships"><Relationship Id="rId2" Type="http://schemas.microsoft.com/office/2011/relationships/chartColorStyle" Target="colors176.xml"/><Relationship Id="rId1" Type="http://schemas.microsoft.com/office/2011/relationships/chartStyle" Target="style176.xml"/></Relationships>
</file>

<file path=xl/charts/_rels/chart177.xml.rels><?xml version="1.0" encoding="UTF-8" standalone="yes"?>
<Relationships xmlns="http://schemas.openxmlformats.org/package/2006/relationships"><Relationship Id="rId2" Type="http://schemas.microsoft.com/office/2011/relationships/chartColorStyle" Target="colors177.xml"/><Relationship Id="rId1" Type="http://schemas.microsoft.com/office/2011/relationships/chartStyle" Target="style177.xml"/></Relationships>
</file>

<file path=xl/charts/_rels/chart178.xml.rels><?xml version="1.0" encoding="UTF-8" standalone="yes"?>
<Relationships xmlns="http://schemas.openxmlformats.org/package/2006/relationships"><Relationship Id="rId2" Type="http://schemas.microsoft.com/office/2011/relationships/chartColorStyle" Target="colors178.xml"/><Relationship Id="rId1" Type="http://schemas.microsoft.com/office/2011/relationships/chartStyle" Target="style178.xml"/></Relationships>
</file>

<file path=xl/charts/_rels/chart179.xml.rels><?xml version="1.0" encoding="UTF-8" standalone="yes"?>
<Relationships xmlns="http://schemas.openxmlformats.org/package/2006/relationships"><Relationship Id="rId2" Type="http://schemas.microsoft.com/office/2011/relationships/chartColorStyle" Target="colors179.xml"/><Relationship Id="rId1" Type="http://schemas.microsoft.com/office/2011/relationships/chartStyle" Target="style179.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80.xml.rels><?xml version="1.0" encoding="UTF-8" standalone="yes"?>
<Relationships xmlns="http://schemas.openxmlformats.org/package/2006/relationships"><Relationship Id="rId2" Type="http://schemas.microsoft.com/office/2011/relationships/chartColorStyle" Target="colors180.xml"/><Relationship Id="rId1" Type="http://schemas.microsoft.com/office/2011/relationships/chartStyle" Target="style180.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[Anexo 5. Análisis del Nivel de Riesgo I y II.xlsx]Hoja2!TablaDinámica1</c:name>
    <c:fmtId val="2"/>
  </c:pivotSource>
  <c:chart>
    <c:autoTitleDeleted val="1"/>
    <c:pivotFmts>
      <c:pivotFmt>
        <c:idx val="0"/>
        <c:dLbl>
          <c:idx val="0"/>
          <c:showLegendKey val="0"/>
          <c:showVal val="1"/>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1"/>
          <c:showSerName val="0"/>
          <c:showPercent val="1"/>
          <c:showBubbleSize val="0"/>
          <c:extLst>
            <c:ext xmlns:c15="http://schemas.microsoft.com/office/drawing/2012/chart" uri="{CE6537A1-D6FC-4f65-9D91-7224C49458BB}"/>
          </c:extLst>
        </c:dLbl>
      </c:pivotFmt>
      <c:pivotFmt>
        <c:idx val="2"/>
        <c:dLbl>
          <c:idx val="0"/>
          <c:layout>
            <c:manualLayout>
              <c:x val="2.9376299553464907E-2"/>
              <c:y val="-7.9125952629415297E-2"/>
            </c:manualLayout>
          </c:layout>
          <c:showLegendKey val="0"/>
          <c:showVal val="0"/>
          <c:showCatName val="1"/>
          <c:showSerName val="0"/>
          <c:showPercent val="1"/>
          <c:showBubbleSize val="0"/>
          <c:extLst>
            <c:ext xmlns:c15="http://schemas.microsoft.com/office/drawing/2012/chart" uri="{CE6537A1-D6FC-4f65-9D91-7224C49458BB}"/>
          </c:extLst>
        </c:dLbl>
      </c:pivotFmt>
      <c:pivotFmt>
        <c:idx val="3"/>
        <c:dLbl>
          <c:idx val="0"/>
          <c:layout>
            <c:manualLayout>
              <c:x val="-8.3327900773766922E-2"/>
              <c:y val="-6.1698476080413282E-3"/>
            </c:manualLayout>
          </c:layout>
          <c:showLegendKey val="0"/>
          <c:showVal val="0"/>
          <c:showCatName val="1"/>
          <c:showSerName val="0"/>
          <c:showPercent val="1"/>
          <c:showBubbleSize val="0"/>
          <c:extLst>
            <c:ext xmlns:c15="http://schemas.microsoft.com/office/drawing/2012/chart" uri="{CE6537A1-D6FC-4f65-9D91-7224C49458BB}"/>
          </c:extLst>
        </c:dLbl>
      </c:pivotFmt>
      <c:pivotFmt>
        <c:idx val="4"/>
        <c:dLbl>
          <c:idx val="0"/>
          <c:layout>
            <c:manualLayout>
              <c:x val="-4.2543758734703618E-2"/>
              <c:y val="1.1401655296921401E-2"/>
            </c:manualLayout>
          </c:layout>
          <c:showLegendKey val="0"/>
          <c:showVal val="0"/>
          <c:showCatName val="1"/>
          <c:showSerName val="0"/>
          <c:showPercent val="1"/>
          <c:showBubbleSize val="0"/>
          <c:extLst>
            <c:ext xmlns:c15="http://schemas.microsoft.com/office/drawing/2012/chart" uri="{CE6537A1-D6FC-4f65-9D91-7224C49458BB}"/>
          </c:extLst>
        </c:dLbl>
      </c:pivotFmt>
      <c:pivotFmt>
        <c:idx val="5"/>
        <c:dLbl>
          <c:idx val="0"/>
          <c:layout>
            <c:manualLayout>
              <c:x val="-5.3056081058049563E-2"/>
              <c:y val="1.1291838793973316E-2"/>
            </c:manualLayout>
          </c:layout>
          <c:showLegendKey val="0"/>
          <c:showVal val="0"/>
          <c:showCatName val="1"/>
          <c:showSerName val="0"/>
          <c:showPercent val="1"/>
          <c:showBubbleSize val="0"/>
          <c:extLst>
            <c:ext xmlns:c15="http://schemas.microsoft.com/office/drawing/2012/chart" uri="{CE6537A1-D6FC-4f65-9D91-7224C49458BB}"/>
          </c:extLst>
        </c:dLbl>
      </c:pivotFmt>
      <c:pivotFmt>
        <c:idx val="6"/>
        <c:dLbl>
          <c:idx val="0"/>
          <c:layout>
            <c:manualLayout>
              <c:x val="-8.5603610628216933E-2"/>
              <c:y val="-2.7580615949840882E-2"/>
            </c:manualLayout>
          </c:layout>
          <c:showLegendKey val="0"/>
          <c:showVal val="0"/>
          <c:showCatName val="1"/>
          <c:showSerName val="0"/>
          <c:showPercent val="1"/>
          <c:showBubbleSize val="0"/>
          <c:extLst>
            <c:ext xmlns:c15="http://schemas.microsoft.com/office/drawing/2012/chart" uri="{CE6537A1-D6FC-4f65-9D91-7224C49458BB}">
              <c15:layout>
                <c:manualLayout>
                  <c:w val="0.23300865800865797"/>
                  <c:h val="0.13691128148959475"/>
                </c:manualLayout>
              </c15:layout>
            </c:ext>
          </c:extLst>
        </c:dLbl>
      </c:pivotFmt>
      <c:pivotFmt>
        <c:idx val="7"/>
        <c:dLbl>
          <c:idx val="0"/>
          <c:layout>
            <c:manualLayout>
              <c:x val="0.1265168558475645"/>
              <c:y val="-1.4603870025556773E-3"/>
            </c:manualLayout>
          </c:layout>
          <c:showLegendKey val="0"/>
          <c:showVal val="0"/>
          <c:showCatName val="1"/>
          <c:showSerName val="0"/>
          <c:showPercent val="1"/>
          <c:showBubbleSize val="0"/>
          <c:extLst>
            <c:ext xmlns:c15="http://schemas.microsoft.com/office/drawing/2012/chart" uri="{CE6537A1-D6FC-4f65-9D91-7224C49458BB}"/>
          </c:extLst>
        </c:dLbl>
      </c:pivotFmt>
      <c:pivotFmt>
        <c:idx val="8"/>
        <c:dLbl>
          <c:idx val="0"/>
          <c:showLegendKey val="0"/>
          <c:showVal val="0"/>
          <c:showCatName val="1"/>
          <c:showSerName val="0"/>
          <c:showPercent val="1"/>
          <c:showBubbleSize val="0"/>
          <c:extLst>
            <c:ext xmlns:c15="http://schemas.microsoft.com/office/drawing/2012/chart" uri="{CE6537A1-D6FC-4f65-9D91-7224C49458BB}"/>
          </c:extLst>
        </c:dLbl>
      </c:pivotFmt>
      <c:pivotFmt>
        <c:idx val="9"/>
        <c:dLbl>
          <c:idx val="0"/>
          <c:showLegendKey val="0"/>
          <c:showVal val="0"/>
          <c:showCatName val="1"/>
          <c:showSerName val="0"/>
          <c:showPercent val="1"/>
          <c:showBubbleSize val="0"/>
          <c:extLst>
            <c:ext xmlns:c15="http://schemas.microsoft.com/office/drawing/2012/chart" uri="{CE6537A1-D6FC-4f65-9D91-7224C49458BB}"/>
          </c:extLst>
        </c:dLbl>
      </c:pivotFmt>
      <c:pivotFmt>
        <c:idx val="10"/>
        <c:dLbl>
          <c:idx val="0"/>
          <c:layout>
            <c:manualLayout>
              <c:x val="1.0522512220011833E-5"/>
              <c:y val="4.7462817147856514E-3"/>
            </c:manualLayout>
          </c:layout>
          <c:showLegendKey val="0"/>
          <c:showVal val="0"/>
          <c:showCatName val="1"/>
          <c:showSerName val="0"/>
          <c:showPercent val="1"/>
          <c:showBubbleSize val="0"/>
          <c:extLst>
            <c:ext xmlns:c15="http://schemas.microsoft.com/office/drawing/2012/chart" uri="{CE6537A1-D6FC-4f65-9D91-7224C49458BB}"/>
          </c:extLst>
        </c:dLbl>
      </c:pivotFmt>
      <c:pivotFmt>
        <c:idx val="11"/>
        <c:dLbl>
          <c:idx val="0"/>
          <c:layout>
            <c:manualLayout>
              <c:x val="-5.1480797737070434E-2"/>
              <c:y val="-2.2326972641933271E-2"/>
            </c:manualLayout>
          </c:layout>
          <c:showLegendKey val="0"/>
          <c:showVal val="0"/>
          <c:showCatName val="1"/>
          <c:showSerName val="0"/>
          <c:showPercent val="1"/>
          <c:showBubbleSize val="0"/>
          <c:extLst>
            <c:ext xmlns:c15="http://schemas.microsoft.com/office/drawing/2012/chart" uri="{CE6537A1-D6FC-4f65-9D91-7224C49458BB}"/>
          </c:extLst>
        </c:dLbl>
      </c:pivotFmt>
      <c:pivotFmt>
        <c:idx val="12"/>
        <c:dLbl>
          <c:idx val="0"/>
          <c:layout>
            <c:manualLayout>
              <c:x val="-5.1326615261175254E-2"/>
              <c:y val="7.5892033766049513E-2"/>
            </c:manualLayout>
          </c:layout>
          <c:showLegendKey val="0"/>
          <c:showVal val="0"/>
          <c:showCatName val="1"/>
          <c:showSerName val="0"/>
          <c:showPercent val="1"/>
          <c:showBubbleSize val="0"/>
          <c:extLst>
            <c:ext xmlns:c15="http://schemas.microsoft.com/office/drawing/2012/chart" uri="{CE6537A1-D6FC-4f65-9D91-7224C49458BB}"/>
          </c:extLst>
        </c:dLbl>
      </c:pivotFmt>
      <c:pivotFmt>
        <c:idx val="13"/>
        <c:dLbl>
          <c:idx val="0"/>
          <c:layout>
            <c:manualLayout>
              <c:x val="2.1032494177664399E-2"/>
              <c:y val="-2.2357568165549555E-2"/>
            </c:manualLayout>
          </c:layout>
          <c:showLegendKey val="0"/>
          <c:showVal val="0"/>
          <c:showCatName val="1"/>
          <c:showSerName val="0"/>
          <c:showPercent val="1"/>
          <c:showBubbleSize val="0"/>
          <c:extLst>
            <c:ext xmlns:c15="http://schemas.microsoft.com/office/drawing/2012/chart" uri="{CE6537A1-D6FC-4f65-9D91-7224C49458BB}">
              <c15:layout>
                <c:manualLayout>
                  <c:w val="0.22893192488262912"/>
                  <c:h val="0.12408760113663478"/>
                </c:manualLayout>
              </c15:layout>
            </c:ext>
          </c:extLst>
        </c:dLbl>
      </c:pivotFmt>
      <c:pivotFmt>
        <c:idx val="14"/>
        <c:dLbl>
          <c:idx val="0"/>
          <c:layout>
            <c:manualLayout>
              <c:x val="-6.3851795378830059E-3"/>
              <c:y val="1.9887950753143809E-2"/>
            </c:manualLayout>
          </c:layout>
          <c:showLegendKey val="0"/>
          <c:showVal val="0"/>
          <c:showCatName val="1"/>
          <c:showSerName val="0"/>
          <c:showPercent val="1"/>
          <c:showBubbleSize val="0"/>
          <c:extLst>
            <c:ext xmlns:c15="http://schemas.microsoft.com/office/drawing/2012/chart" uri="{CE6537A1-D6FC-4f65-9D91-7224C49458BB}"/>
          </c:extLst>
        </c:dLbl>
      </c:pivotFmt>
      <c:pivotFmt>
        <c:idx val="15"/>
        <c:dLbl>
          <c:idx val="0"/>
          <c:layout>
            <c:manualLayout>
              <c:x val="1.0793318006202233E-2"/>
              <c:y val="3.2158555481769595E-2"/>
            </c:manualLayout>
          </c:layout>
          <c:showLegendKey val="0"/>
          <c:showVal val="0"/>
          <c:showCatName val="1"/>
          <c:showSerName val="0"/>
          <c:showPercent val="1"/>
          <c:showBubbleSize val="0"/>
          <c:extLst>
            <c:ext xmlns:c15="http://schemas.microsoft.com/office/drawing/2012/chart" uri="{CE6537A1-D6FC-4f65-9D91-7224C49458BB}"/>
          </c:extLst>
        </c:dLbl>
      </c:pivotFmt>
      <c:pivotFmt>
        <c:idx val="16"/>
        <c:dLbl>
          <c:idx val="0"/>
          <c:showLegendKey val="0"/>
          <c:showVal val="0"/>
          <c:showCatName val="1"/>
          <c:showSerName val="0"/>
          <c:showPercent val="1"/>
          <c:showBubbleSize val="0"/>
          <c:extLst>
            <c:ext xmlns:c15="http://schemas.microsoft.com/office/drawing/2012/chart" uri="{CE6537A1-D6FC-4f65-9D91-7224C49458BB}"/>
          </c:extLst>
        </c:dLbl>
      </c:pivotFmt>
      <c:pivotFmt>
        <c:idx val="17"/>
        <c:dLbl>
          <c:idx val="0"/>
          <c:showLegendKey val="0"/>
          <c:showVal val="0"/>
          <c:showCatName val="1"/>
          <c:showSerName val="0"/>
          <c:showPercent val="1"/>
          <c:showBubbleSize val="0"/>
          <c:extLst>
            <c:ext xmlns:c15="http://schemas.microsoft.com/office/drawing/2012/chart" uri="{CE6537A1-D6FC-4f65-9D91-7224C49458BB}"/>
          </c:extLst>
        </c:dLbl>
      </c:pivotFmt>
      <c:pivotFmt>
        <c:idx val="18"/>
        <c:dLbl>
          <c:idx val="0"/>
          <c:showLegendKey val="0"/>
          <c:showVal val="0"/>
          <c:showCatName val="1"/>
          <c:showSerName val="0"/>
          <c:showPercent val="1"/>
          <c:showBubbleSize val="0"/>
          <c:extLst>
            <c:ext xmlns:c15="http://schemas.microsoft.com/office/drawing/2012/chart" uri="{CE6537A1-D6FC-4f65-9D91-7224C49458BB}"/>
          </c:extLst>
        </c:dLbl>
      </c:pivotFmt>
      <c:pivotFmt>
        <c:idx val="19"/>
        <c:dLbl>
          <c:idx val="0"/>
          <c:showLegendKey val="0"/>
          <c:showVal val="0"/>
          <c:showCatName val="1"/>
          <c:showSerName val="0"/>
          <c:showPercent val="1"/>
          <c:showBubbleSize val="0"/>
          <c:extLst>
            <c:ext xmlns:c15="http://schemas.microsoft.com/office/drawing/2012/chart" uri="{CE6537A1-D6FC-4f65-9D91-7224C49458BB}"/>
          </c:extLst>
        </c:dLbl>
      </c:pivotFmt>
      <c:pivotFmt>
        <c:idx val="20"/>
        <c:dLbl>
          <c:idx val="0"/>
          <c:showLegendKey val="0"/>
          <c:showVal val="0"/>
          <c:showCatName val="1"/>
          <c:showSerName val="0"/>
          <c:showPercent val="1"/>
          <c:showBubbleSize val="0"/>
          <c:extLst>
            <c:ext xmlns:c15="http://schemas.microsoft.com/office/drawing/2012/chart" uri="{CE6537A1-D6FC-4f65-9D91-7224C49458BB}"/>
          </c:extLst>
        </c:dLbl>
      </c:pivotFmt>
      <c:pivotFmt>
        <c:idx val="21"/>
        <c:dLbl>
          <c:idx val="0"/>
          <c:showLegendKey val="0"/>
          <c:showVal val="0"/>
          <c:showCatName val="1"/>
          <c:showSerName val="0"/>
          <c:showPercent val="1"/>
          <c:showBubbleSize val="0"/>
          <c:extLst>
            <c:ext xmlns:c15="http://schemas.microsoft.com/office/drawing/2012/chart" uri="{CE6537A1-D6FC-4f65-9D91-7224C49458BB}"/>
          </c:extLst>
        </c:dLbl>
      </c:pivotFmt>
      <c:pivotFmt>
        <c:idx val="22"/>
        <c:dLbl>
          <c:idx val="0"/>
          <c:showLegendKey val="0"/>
          <c:showVal val="0"/>
          <c:showCatName val="1"/>
          <c:showSerName val="0"/>
          <c:showPercent val="1"/>
          <c:showBubbleSize val="0"/>
          <c:extLst>
            <c:ext xmlns:c15="http://schemas.microsoft.com/office/drawing/2012/chart" uri="{CE6537A1-D6FC-4f65-9D91-7224C49458BB}"/>
          </c:extLst>
        </c:dLbl>
      </c:pivotFmt>
      <c:pivotFmt>
        <c:idx val="23"/>
        <c:dLbl>
          <c:idx val="0"/>
          <c:showLegendKey val="0"/>
          <c:showVal val="0"/>
          <c:showCatName val="1"/>
          <c:showSerName val="0"/>
          <c:showPercent val="1"/>
          <c:showBubbleSize val="0"/>
          <c:extLst>
            <c:ext xmlns:c15="http://schemas.microsoft.com/office/drawing/2012/chart" uri="{CE6537A1-D6FC-4f65-9D91-7224C49458BB}"/>
          </c:extLst>
        </c:dLbl>
      </c:pivotFmt>
      <c:pivotFmt>
        <c:idx val="24"/>
        <c:dLbl>
          <c:idx val="0"/>
          <c:showLegendKey val="0"/>
          <c:showVal val="0"/>
          <c:showCatName val="1"/>
          <c:showSerName val="0"/>
          <c:showPercent val="1"/>
          <c:showBubbleSize val="0"/>
          <c:extLst>
            <c:ext xmlns:c15="http://schemas.microsoft.com/office/drawing/2012/chart" uri="{CE6537A1-D6FC-4f65-9D91-7224C49458BB}"/>
          </c:extLst>
        </c:dLbl>
      </c:pivotFmt>
      <c:pivotFmt>
        <c:idx val="25"/>
        <c:dLbl>
          <c:idx val="0"/>
          <c:showLegendKey val="0"/>
          <c:showVal val="0"/>
          <c:showCatName val="1"/>
          <c:showSerName val="0"/>
          <c:showPercent val="1"/>
          <c:showBubbleSize val="0"/>
          <c:extLst>
            <c:ext xmlns:c15="http://schemas.microsoft.com/office/drawing/2012/chart" uri="{CE6537A1-D6FC-4f65-9D91-7224C49458BB}"/>
          </c:extLst>
        </c:dLbl>
      </c:pivotFmt>
      <c:pivotFmt>
        <c:idx val="26"/>
        <c:dLbl>
          <c:idx val="0"/>
          <c:showLegendKey val="0"/>
          <c:showVal val="0"/>
          <c:showCatName val="1"/>
          <c:showSerName val="0"/>
          <c:showPercent val="1"/>
          <c:showBubbleSize val="0"/>
          <c:extLst>
            <c:ext xmlns:c15="http://schemas.microsoft.com/office/drawing/2012/chart" uri="{CE6537A1-D6FC-4f65-9D91-7224C49458BB}"/>
          </c:extLst>
        </c:dLbl>
      </c:pivotFmt>
      <c:pivotFmt>
        <c:idx val="27"/>
        <c:dLbl>
          <c:idx val="0"/>
          <c:showLegendKey val="0"/>
          <c:showVal val="0"/>
          <c:showCatName val="1"/>
          <c:showSerName val="0"/>
          <c:showPercent val="1"/>
          <c:showBubbleSize val="0"/>
          <c:extLst>
            <c:ext xmlns:c15="http://schemas.microsoft.com/office/drawing/2012/chart" uri="{CE6537A1-D6FC-4f65-9D91-7224C49458BB}"/>
          </c:extLst>
        </c:dLbl>
      </c:pivotFmt>
      <c:pivotFmt>
        <c:idx val="28"/>
        <c:dLbl>
          <c:idx val="0"/>
          <c:showLegendKey val="0"/>
          <c:showVal val="0"/>
          <c:showCatName val="1"/>
          <c:showSerName val="0"/>
          <c:showPercent val="1"/>
          <c:showBubbleSize val="0"/>
          <c:extLst>
            <c:ext xmlns:c15="http://schemas.microsoft.com/office/drawing/2012/chart" uri="{CE6537A1-D6FC-4f65-9D91-7224C49458BB}"/>
          </c:extLst>
        </c:dLbl>
      </c:pivotFmt>
      <c:pivotFmt>
        <c:idx val="29"/>
        <c:dLbl>
          <c:idx val="0"/>
          <c:showLegendKey val="0"/>
          <c:showVal val="0"/>
          <c:showCatName val="1"/>
          <c:showSerName val="0"/>
          <c:showPercent val="1"/>
          <c:showBubbleSize val="0"/>
          <c:extLst>
            <c:ext xmlns:c15="http://schemas.microsoft.com/office/drawing/2012/chart" uri="{CE6537A1-D6FC-4f65-9D91-7224C49458BB}"/>
          </c:extLst>
        </c:dLbl>
      </c:pivotFmt>
      <c:pivotFmt>
        <c:idx val="30"/>
        <c:dLbl>
          <c:idx val="0"/>
          <c:showLegendKey val="0"/>
          <c:showVal val="0"/>
          <c:showCatName val="1"/>
          <c:showSerName val="0"/>
          <c:showPercent val="1"/>
          <c:showBubbleSize val="0"/>
          <c:extLst>
            <c:ext xmlns:c15="http://schemas.microsoft.com/office/drawing/2012/chart" uri="{CE6537A1-D6FC-4f65-9D91-7224C49458BB}"/>
          </c:extLst>
        </c:dLbl>
      </c:pivotFmt>
      <c:pivotFmt>
        <c:idx val="31"/>
        <c:dLbl>
          <c:idx val="0"/>
          <c:showLegendKey val="0"/>
          <c:showVal val="0"/>
          <c:showCatName val="1"/>
          <c:showSerName val="0"/>
          <c:showPercent val="1"/>
          <c:showBubbleSize val="0"/>
          <c:extLst>
            <c:ext xmlns:c15="http://schemas.microsoft.com/office/drawing/2012/chart" uri="{CE6537A1-D6FC-4f65-9D91-7224C49458BB}"/>
          </c:extLst>
        </c:dLbl>
      </c:pivotFmt>
      <c:pivotFmt>
        <c:idx val="32"/>
        <c:dLbl>
          <c:idx val="0"/>
          <c:showLegendKey val="0"/>
          <c:showVal val="0"/>
          <c:showCatName val="1"/>
          <c:showSerName val="0"/>
          <c:showPercent val="1"/>
          <c:showBubbleSize val="0"/>
          <c:extLst>
            <c:ext xmlns:c15="http://schemas.microsoft.com/office/drawing/2012/chart" uri="{CE6537A1-D6FC-4f65-9D91-7224C49458BB}"/>
          </c:extLst>
        </c:dLbl>
      </c:pivotFmt>
      <c:pivotFmt>
        <c:idx val="33"/>
        <c:dLbl>
          <c:idx val="0"/>
          <c:showLegendKey val="0"/>
          <c:showVal val="0"/>
          <c:showCatName val="1"/>
          <c:showSerName val="0"/>
          <c:showPercent val="1"/>
          <c:showBubbleSize val="0"/>
          <c:extLst>
            <c:ext xmlns:c15="http://schemas.microsoft.com/office/drawing/2012/chart" uri="{CE6537A1-D6FC-4f65-9D91-7224C49458BB}"/>
          </c:extLst>
        </c:dLbl>
      </c:pivotFmt>
      <c:pivotFmt>
        <c:idx val="34"/>
        <c:dLbl>
          <c:idx val="0"/>
          <c:showLegendKey val="0"/>
          <c:showVal val="0"/>
          <c:showCatName val="1"/>
          <c:showSerName val="0"/>
          <c:showPercent val="1"/>
          <c:showBubbleSize val="0"/>
          <c:extLst>
            <c:ext xmlns:c15="http://schemas.microsoft.com/office/drawing/2012/chart" uri="{CE6537A1-D6FC-4f65-9D91-7224C49458BB}"/>
          </c:extLst>
        </c:dLbl>
      </c:pivotFmt>
      <c:pivotFmt>
        <c:idx val="35"/>
        <c:dLbl>
          <c:idx val="0"/>
          <c:showLegendKey val="0"/>
          <c:showVal val="0"/>
          <c:showCatName val="1"/>
          <c:showSerName val="0"/>
          <c:showPercent val="1"/>
          <c:showBubbleSize val="0"/>
          <c:extLst>
            <c:ext xmlns:c15="http://schemas.microsoft.com/office/drawing/2012/chart" uri="{CE6537A1-D6FC-4f65-9D91-7224C49458BB}"/>
          </c:extLst>
        </c:dLbl>
      </c:pivotFmt>
      <c:pivotFmt>
        <c:idx val="36"/>
        <c:dLbl>
          <c:idx val="0"/>
          <c:showLegendKey val="0"/>
          <c:showVal val="0"/>
          <c:showCatName val="1"/>
          <c:showSerName val="0"/>
          <c:showPercent val="1"/>
          <c:showBubbleSize val="0"/>
          <c:extLst>
            <c:ext xmlns:c15="http://schemas.microsoft.com/office/drawing/2012/chart" uri="{CE6537A1-D6FC-4f65-9D91-7224C49458BB}"/>
          </c:extLst>
        </c:dLbl>
      </c:pivotFmt>
      <c:pivotFmt>
        <c:idx val="37"/>
        <c:dLbl>
          <c:idx val="0"/>
          <c:showLegendKey val="0"/>
          <c:showVal val="0"/>
          <c:showCatName val="1"/>
          <c:showSerName val="0"/>
          <c:showPercent val="1"/>
          <c:showBubbleSize val="0"/>
          <c:extLst>
            <c:ext xmlns:c15="http://schemas.microsoft.com/office/drawing/2012/chart" uri="{CE6537A1-D6FC-4f65-9D91-7224C49458BB}"/>
          </c:extLst>
        </c:dLbl>
      </c:pivotFmt>
      <c:pivotFmt>
        <c:idx val="38"/>
        <c:dLbl>
          <c:idx val="0"/>
          <c:layout>
            <c:manualLayout>
              <c:x val="-3.15105562636743E-2"/>
              <c:y val="-1.8240679252442844E-2"/>
            </c:manualLayout>
          </c:layout>
          <c:showLegendKey val="0"/>
          <c:showVal val="0"/>
          <c:showCatName val="1"/>
          <c:showSerName val="0"/>
          <c:showPercent val="1"/>
          <c:showBubbleSize val="0"/>
          <c:extLst>
            <c:ext xmlns:c15="http://schemas.microsoft.com/office/drawing/2012/chart" uri="{CE6537A1-D6FC-4f65-9D91-7224C49458BB}"/>
          </c:extLst>
        </c:dLbl>
      </c:pivotFmt>
      <c:pivotFmt>
        <c:idx val="39"/>
        <c:dLbl>
          <c:idx val="0"/>
          <c:showLegendKey val="0"/>
          <c:showVal val="1"/>
          <c:showCatName val="1"/>
          <c:showSerName val="0"/>
          <c:showPercent val="0"/>
          <c:showBubbleSize val="0"/>
          <c:extLst>
            <c:ext xmlns:c15="http://schemas.microsoft.com/office/drawing/2012/chart" uri="{CE6537A1-D6FC-4f65-9D91-7224C49458BB}"/>
          </c:extLst>
        </c:dLbl>
      </c:pivotFmt>
      <c:pivotFmt>
        <c:idx val="40"/>
        <c:dLbl>
          <c:idx val="0"/>
          <c:showLegendKey val="0"/>
          <c:showVal val="1"/>
          <c:showCatName val="1"/>
          <c:showSerName val="0"/>
          <c:showPercent val="0"/>
          <c:showBubbleSize val="0"/>
          <c:extLst>
            <c:ext xmlns:c15="http://schemas.microsoft.com/office/drawing/2012/chart" uri="{CE6537A1-D6FC-4f65-9D91-7224C49458BB}"/>
          </c:extLst>
        </c:dLbl>
      </c:pivotFmt>
      <c:pivotFmt>
        <c:idx val="41"/>
        <c:dLbl>
          <c:idx val="0"/>
          <c:showLegendKey val="0"/>
          <c:showVal val="1"/>
          <c:showCatName val="1"/>
          <c:showSerName val="0"/>
          <c:showPercent val="0"/>
          <c:showBubbleSize val="0"/>
          <c:extLst>
            <c:ext xmlns:c15="http://schemas.microsoft.com/office/drawing/2012/chart" uri="{CE6537A1-D6FC-4f65-9D91-7224C49458BB}"/>
          </c:extLst>
        </c:dLbl>
      </c:pivotFmt>
      <c:pivotFmt>
        <c:idx val="42"/>
        <c:dLbl>
          <c:idx val="0"/>
          <c:showLegendKey val="0"/>
          <c:showVal val="1"/>
          <c:showCatName val="1"/>
          <c:showSerName val="0"/>
          <c:showPercent val="0"/>
          <c:showBubbleSize val="0"/>
          <c:extLst>
            <c:ext xmlns:c15="http://schemas.microsoft.com/office/drawing/2012/chart" uri="{CE6537A1-D6FC-4f65-9D91-7224C49458BB}"/>
          </c:extLst>
        </c:dLbl>
      </c:pivotFmt>
      <c:pivotFmt>
        <c:idx val="43"/>
        <c:dLbl>
          <c:idx val="0"/>
          <c:showLegendKey val="0"/>
          <c:showVal val="1"/>
          <c:showCatName val="1"/>
          <c:showSerName val="0"/>
          <c:showPercent val="0"/>
          <c:showBubbleSize val="0"/>
          <c:extLst>
            <c:ext xmlns:c15="http://schemas.microsoft.com/office/drawing/2012/chart" uri="{CE6537A1-D6FC-4f65-9D91-7224C49458BB}"/>
          </c:extLst>
        </c:dLbl>
      </c:pivotFmt>
      <c:pivotFmt>
        <c:idx val="44"/>
        <c:dLbl>
          <c:idx val="0"/>
          <c:showLegendKey val="0"/>
          <c:showVal val="1"/>
          <c:showCatName val="1"/>
          <c:showSerName val="0"/>
          <c:showPercent val="0"/>
          <c:showBubbleSize val="0"/>
          <c:extLst>
            <c:ext xmlns:c15="http://schemas.microsoft.com/office/drawing/2012/chart" uri="{CE6537A1-D6FC-4f65-9D91-7224C49458BB}"/>
          </c:extLst>
        </c:dLbl>
      </c:pivotFmt>
      <c:pivotFmt>
        <c:idx val="45"/>
        <c:dLbl>
          <c:idx val="0"/>
          <c:showLegendKey val="0"/>
          <c:showVal val="1"/>
          <c:showCatName val="1"/>
          <c:showSerName val="0"/>
          <c:showPercent val="0"/>
          <c:showBubbleSize val="0"/>
          <c:extLst>
            <c:ext xmlns:c15="http://schemas.microsoft.com/office/drawing/2012/chart" uri="{CE6537A1-D6FC-4f65-9D91-7224C49458BB}"/>
          </c:extLst>
        </c:dLbl>
      </c:pivotFmt>
      <c:pivotFmt>
        <c:idx val="46"/>
        <c:dLbl>
          <c:idx val="0"/>
          <c:showLegendKey val="0"/>
          <c:showVal val="1"/>
          <c:showCatName val="1"/>
          <c:showSerName val="0"/>
          <c:showPercent val="0"/>
          <c:showBubbleSize val="0"/>
          <c:extLst>
            <c:ext xmlns:c15="http://schemas.microsoft.com/office/drawing/2012/chart" uri="{CE6537A1-D6FC-4f65-9D91-7224C49458BB}"/>
          </c:extLst>
        </c:dLbl>
      </c:pivotFmt>
      <c:pivotFmt>
        <c:idx val="47"/>
        <c:dLbl>
          <c:idx val="0"/>
          <c:showLegendKey val="0"/>
          <c:showVal val="1"/>
          <c:showCatName val="1"/>
          <c:showSerName val="0"/>
          <c:showPercent val="0"/>
          <c:showBubbleSize val="0"/>
          <c:extLst>
            <c:ext xmlns:c15="http://schemas.microsoft.com/office/drawing/2012/chart" uri="{CE6537A1-D6FC-4f65-9D91-7224C49458BB}"/>
          </c:extLst>
        </c:dLbl>
      </c:pivotFmt>
      <c:pivotFmt>
        <c:idx val="48"/>
        <c:dLbl>
          <c:idx val="0"/>
          <c:showLegendKey val="0"/>
          <c:showVal val="1"/>
          <c:showCatName val="1"/>
          <c:showSerName val="0"/>
          <c:showPercent val="0"/>
          <c:showBubbleSize val="0"/>
          <c:extLst>
            <c:ext xmlns:c15="http://schemas.microsoft.com/office/drawing/2012/chart" uri="{CE6537A1-D6FC-4f65-9D91-7224C49458BB}"/>
          </c:extLst>
        </c:dLbl>
      </c:pivotFmt>
      <c:pivotFmt>
        <c:idx val="49"/>
        <c:dLbl>
          <c:idx val="0"/>
          <c:showLegendKey val="0"/>
          <c:showVal val="1"/>
          <c:showCatName val="1"/>
          <c:showSerName val="0"/>
          <c:showPercent val="0"/>
          <c:showBubbleSize val="0"/>
          <c:extLst>
            <c:ext xmlns:c15="http://schemas.microsoft.com/office/drawing/2012/chart" uri="{CE6537A1-D6FC-4f65-9D91-7224C49458BB}"/>
          </c:extLst>
        </c:dLbl>
      </c:pivotFmt>
      <c:pivotFmt>
        <c:idx val="50"/>
        <c:dLbl>
          <c:idx val="0"/>
          <c:showLegendKey val="0"/>
          <c:showVal val="1"/>
          <c:showCatName val="1"/>
          <c:showSerName val="0"/>
          <c:showPercent val="0"/>
          <c:showBubbleSize val="0"/>
          <c:extLst>
            <c:ext xmlns:c15="http://schemas.microsoft.com/office/drawing/2012/chart" uri="{CE6537A1-D6FC-4f65-9D91-7224C49458BB}"/>
          </c:extLst>
        </c:dLbl>
      </c:pivotFmt>
      <c:pivotFmt>
        <c:idx val="51"/>
        <c:dLbl>
          <c:idx val="0"/>
          <c:showLegendKey val="0"/>
          <c:showVal val="1"/>
          <c:showCatName val="1"/>
          <c:showSerName val="0"/>
          <c:showPercent val="0"/>
          <c:showBubbleSize val="0"/>
          <c:extLst>
            <c:ext xmlns:c15="http://schemas.microsoft.com/office/drawing/2012/chart" uri="{CE6537A1-D6FC-4f65-9D91-7224C49458BB}"/>
          </c:extLst>
        </c:dLbl>
      </c:pivotFmt>
      <c:pivotFmt>
        <c:idx val="52"/>
        <c:dLbl>
          <c:idx val="0"/>
          <c:showLegendKey val="0"/>
          <c:showVal val="1"/>
          <c:showCatName val="1"/>
          <c:showSerName val="0"/>
          <c:showPercent val="0"/>
          <c:showBubbleSize val="0"/>
          <c:extLst>
            <c:ext xmlns:c15="http://schemas.microsoft.com/office/drawing/2012/chart" uri="{CE6537A1-D6FC-4f65-9D91-7224C49458BB}"/>
          </c:extLst>
        </c:dLbl>
      </c:pivotFmt>
      <c:pivotFmt>
        <c:idx val="53"/>
        <c:dLbl>
          <c:idx val="0"/>
          <c:showLegendKey val="0"/>
          <c:showVal val="1"/>
          <c:showCatName val="1"/>
          <c:showSerName val="0"/>
          <c:showPercent val="0"/>
          <c:showBubbleSize val="0"/>
          <c:extLst>
            <c:ext xmlns:c15="http://schemas.microsoft.com/office/drawing/2012/chart" uri="{CE6537A1-D6FC-4f65-9D91-7224C49458BB}"/>
          </c:extLst>
        </c:dLbl>
      </c:pivotFmt>
      <c:pivotFmt>
        <c:idx val="54"/>
        <c:dLbl>
          <c:idx val="0"/>
          <c:showLegendKey val="0"/>
          <c:showVal val="1"/>
          <c:showCatName val="1"/>
          <c:showSerName val="0"/>
          <c:showPercent val="0"/>
          <c:showBubbleSize val="0"/>
          <c:extLst>
            <c:ext xmlns:c15="http://schemas.microsoft.com/office/drawing/2012/chart" uri="{CE6537A1-D6FC-4f65-9D91-7224C49458BB}"/>
          </c:extLst>
        </c:dLbl>
      </c:pivotFmt>
      <c:pivotFmt>
        <c:idx val="55"/>
        <c:dLbl>
          <c:idx val="0"/>
          <c:showLegendKey val="0"/>
          <c:showVal val="1"/>
          <c:showCatName val="1"/>
          <c:showSerName val="0"/>
          <c:showPercent val="0"/>
          <c:showBubbleSize val="0"/>
          <c:extLst>
            <c:ext xmlns:c15="http://schemas.microsoft.com/office/drawing/2012/chart" uri="{CE6537A1-D6FC-4f65-9D91-7224C49458BB}"/>
          </c:extLst>
        </c:dLbl>
      </c:pivotFmt>
      <c:pivotFmt>
        <c:idx val="56"/>
        <c:dLbl>
          <c:idx val="0"/>
          <c:showLegendKey val="0"/>
          <c:showVal val="1"/>
          <c:showCatName val="1"/>
          <c:showSerName val="0"/>
          <c:showPercent val="0"/>
          <c:showBubbleSize val="0"/>
          <c:extLst>
            <c:ext xmlns:c15="http://schemas.microsoft.com/office/drawing/2012/chart" uri="{CE6537A1-D6FC-4f65-9D91-7224C49458BB}"/>
          </c:extLst>
        </c:dLbl>
      </c:pivotFmt>
      <c:pivotFmt>
        <c:idx val="57"/>
        <c:dLbl>
          <c:idx val="0"/>
          <c:showLegendKey val="0"/>
          <c:showVal val="1"/>
          <c:showCatName val="1"/>
          <c:showSerName val="0"/>
          <c:showPercent val="0"/>
          <c:showBubbleSize val="0"/>
          <c:extLst>
            <c:ext xmlns:c15="http://schemas.microsoft.com/office/drawing/2012/chart" uri="{CE6537A1-D6FC-4f65-9D91-7224C49458BB}"/>
          </c:extLst>
        </c:dLbl>
      </c:pivotFmt>
      <c:pivotFmt>
        <c:idx val="58"/>
        <c:dLbl>
          <c:idx val="0"/>
          <c:showLegendKey val="0"/>
          <c:showVal val="1"/>
          <c:showCatName val="1"/>
          <c:showSerName val="0"/>
          <c:showPercent val="0"/>
          <c:showBubbleSize val="0"/>
          <c:extLst>
            <c:ext xmlns:c15="http://schemas.microsoft.com/office/drawing/2012/chart" uri="{CE6537A1-D6FC-4f65-9D91-7224C49458BB}"/>
          </c:extLst>
        </c:dLbl>
      </c:pivotFmt>
      <c:pivotFmt>
        <c:idx val="59"/>
        <c:dLbl>
          <c:idx val="0"/>
          <c:showLegendKey val="0"/>
          <c:showVal val="1"/>
          <c:showCatName val="1"/>
          <c:showSerName val="0"/>
          <c:showPercent val="0"/>
          <c:showBubbleSize val="0"/>
          <c:extLst>
            <c:ext xmlns:c15="http://schemas.microsoft.com/office/drawing/2012/chart" uri="{CE6537A1-D6FC-4f65-9D91-7224C49458BB}"/>
          </c:extLst>
        </c:dLbl>
      </c:pivotFmt>
      <c:pivotFmt>
        <c:idx val="60"/>
        <c:dLbl>
          <c:idx val="0"/>
          <c:showLegendKey val="0"/>
          <c:showVal val="1"/>
          <c:showCatName val="1"/>
          <c:showSerName val="0"/>
          <c:showPercent val="0"/>
          <c:showBubbleSize val="0"/>
          <c:extLst>
            <c:ext xmlns:c15="http://schemas.microsoft.com/office/drawing/2012/chart" uri="{CE6537A1-D6FC-4f65-9D91-7224C49458BB}"/>
          </c:extLst>
        </c:dLbl>
      </c:pivotFmt>
      <c:pivotFmt>
        <c:idx val="61"/>
        <c:dLbl>
          <c:idx val="0"/>
          <c:showLegendKey val="0"/>
          <c:showVal val="1"/>
          <c:showCatName val="1"/>
          <c:showSerName val="0"/>
          <c:showPercent val="0"/>
          <c:showBubbleSize val="0"/>
          <c:extLst>
            <c:ext xmlns:c15="http://schemas.microsoft.com/office/drawing/2012/chart" uri="{CE6537A1-D6FC-4f65-9D91-7224C49458BB}"/>
          </c:extLst>
        </c:dLbl>
      </c:pivotFmt>
      <c:pivotFmt>
        <c:idx val="62"/>
        <c:dLbl>
          <c:idx val="0"/>
          <c:showLegendKey val="0"/>
          <c:showVal val="1"/>
          <c:showCatName val="1"/>
          <c:showSerName val="0"/>
          <c:showPercent val="0"/>
          <c:showBubbleSize val="0"/>
          <c:extLst>
            <c:ext xmlns:c15="http://schemas.microsoft.com/office/drawing/2012/chart" uri="{CE6537A1-D6FC-4f65-9D91-7224C49458BB}"/>
          </c:extLst>
        </c:dLbl>
      </c:pivotFmt>
      <c:pivotFmt>
        <c:idx val="63"/>
        <c:dLbl>
          <c:idx val="0"/>
          <c:showLegendKey val="0"/>
          <c:showVal val="0"/>
          <c:showCatName val="1"/>
          <c:showSerName val="0"/>
          <c:showPercent val="1"/>
          <c:showBubbleSize val="0"/>
          <c:extLst>
            <c:ext xmlns:c15="http://schemas.microsoft.com/office/drawing/2012/chart" uri="{CE6537A1-D6FC-4f65-9D91-7224C49458BB}"/>
          </c:extLst>
        </c:dLbl>
      </c:pivotFmt>
      <c:pivotFmt>
        <c:idx val="64"/>
        <c:dLbl>
          <c:idx val="0"/>
          <c:showLegendKey val="0"/>
          <c:showVal val="1"/>
          <c:showCatName val="1"/>
          <c:showSerName val="0"/>
          <c:showPercent val="0"/>
          <c:showBubbleSize val="0"/>
          <c:extLst>
            <c:ext xmlns:c15="http://schemas.microsoft.com/office/drawing/2012/chart" uri="{CE6537A1-D6FC-4f65-9D91-7224C49458BB}"/>
          </c:extLst>
        </c:dLbl>
      </c:pivotFmt>
      <c:pivotFmt>
        <c:idx val="65"/>
        <c:dLbl>
          <c:idx val="0"/>
          <c:showLegendKey val="0"/>
          <c:showVal val="1"/>
          <c:showCatName val="1"/>
          <c:showSerName val="0"/>
          <c:showPercent val="0"/>
          <c:showBubbleSize val="0"/>
          <c:extLst>
            <c:ext xmlns:c15="http://schemas.microsoft.com/office/drawing/2012/chart" uri="{CE6537A1-D6FC-4f65-9D91-7224C49458BB}"/>
          </c:extLst>
        </c:dLbl>
      </c:pivotFmt>
      <c:pivotFmt>
        <c:idx val="66"/>
        <c:dLbl>
          <c:idx val="0"/>
          <c:showLegendKey val="0"/>
          <c:showVal val="1"/>
          <c:showCatName val="1"/>
          <c:showSerName val="0"/>
          <c:showPercent val="0"/>
          <c:showBubbleSize val="0"/>
          <c:extLst>
            <c:ext xmlns:c15="http://schemas.microsoft.com/office/drawing/2012/chart" uri="{CE6537A1-D6FC-4f65-9D91-7224C49458BB}"/>
          </c:extLst>
        </c:dLbl>
      </c:pivotFmt>
      <c:pivotFmt>
        <c:idx val="67"/>
        <c:dLbl>
          <c:idx val="0"/>
          <c:showLegendKey val="0"/>
          <c:showVal val="1"/>
          <c:showCatName val="1"/>
          <c:showSerName val="0"/>
          <c:showPercent val="0"/>
          <c:showBubbleSize val="0"/>
          <c:extLst>
            <c:ext xmlns:c15="http://schemas.microsoft.com/office/drawing/2012/chart" uri="{CE6537A1-D6FC-4f65-9D91-7224C49458BB}"/>
          </c:extLst>
        </c:dLbl>
      </c:pivotFmt>
      <c:pivotFmt>
        <c:idx val="68"/>
        <c:dLbl>
          <c:idx val="0"/>
          <c:showLegendKey val="0"/>
          <c:showVal val="1"/>
          <c:showCatName val="1"/>
          <c:showSerName val="0"/>
          <c:showPercent val="0"/>
          <c:showBubbleSize val="0"/>
          <c:extLst>
            <c:ext xmlns:c15="http://schemas.microsoft.com/office/drawing/2012/chart" uri="{CE6537A1-D6FC-4f65-9D91-7224C49458BB}"/>
          </c:extLst>
        </c:dLbl>
      </c:pivotFmt>
      <c:pivotFmt>
        <c:idx val="69"/>
        <c:dLbl>
          <c:idx val="0"/>
          <c:showLegendKey val="0"/>
          <c:showVal val="1"/>
          <c:showCatName val="1"/>
          <c:showSerName val="0"/>
          <c:showPercent val="0"/>
          <c:showBubbleSize val="0"/>
          <c:extLst>
            <c:ext xmlns:c15="http://schemas.microsoft.com/office/drawing/2012/chart" uri="{CE6537A1-D6FC-4f65-9D91-7224C49458BB}"/>
          </c:extLst>
        </c:dLbl>
      </c:pivotFmt>
      <c:pivotFmt>
        <c:idx val="70"/>
        <c:dLbl>
          <c:idx val="0"/>
          <c:showLegendKey val="0"/>
          <c:showVal val="1"/>
          <c:showCatName val="1"/>
          <c:showSerName val="0"/>
          <c:showPercent val="0"/>
          <c:showBubbleSize val="0"/>
          <c:extLst>
            <c:ext xmlns:c15="http://schemas.microsoft.com/office/drawing/2012/chart" uri="{CE6537A1-D6FC-4f65-9D91-7224C49458BB}"/>
          </c:extLst>
        </c:dLbl>
      </c:pivotFmt>
      <c:pivotFmt>
        <c:idx val="71"/>
        <c:dLbl>
          <c:idx val="0"/>
          <c:showLegendKey val="0"/>
          <c:showVal val="1"/>
          <c:showCatName val="1"/>
          <c:showSerName val="0"/>
          <c:showPercent val="0"/>
          <c:showBubbleSize val="0"/>
          <c:extLst>
            <c:ext xmlns:c15="http://schemas.microsoft.com/office/drawing/2012/chart" uri="{CE6537A1-D6FC-4f65-9D91-7224C49458BB}"/>
          </c:extLst>
        </c:dLbl>
      </c:pivotFmt>
      <c:pivotFmt>
        <c:idx val="72"/>
        <c:dLbl>
          <c:idx val="0"/>
          <c:showLegendKey val="0"/>
          <c:showVal val="1"/>
          <c:showCatName val="1"/>
          <c:showSerName val="0"/>
          <c:showPercent val="0"/>
          <c:showBubbleSize val="0"/>
          <c:extLst>
            <c:ext xmlns:c15="http://schemas.microsoft.com/office/drawing/2012/chart" uri="{CE6537A1-D6FC-4f65-9D91-7224C49458BB}"/>
          </c:extLst>
        </c:dLbl>
      </c:pivotFmt>
      <c:pivotFmt>
        <c:idx val="73"/>
        <c:dLbl>
          <c:idx val="0"/>
          <c:showLegendKey val="0"/>
          <c:showVal val="1"/>
          <c:showCatName val="1"/>
          <c:showSerName val="0"/>
          <c:showPercent val="0"/>
          <c:showBubbleSize val="0"/>
          <c:extLst>
            <c:ext xmlns:c15="http://schemas.microsoft.com/office/drawing/2012/chart" uri="{CE6537A1-D6FC-4f65-9D91-7224C49458BB}"/>
          </c:extLst>
        </c:dLbl>
      </c:pivotFmt>
      <c:pivotFmt>
        <c:idx val="74"/>
        <c:dLbl>
          <c:idx val="0"/>
          <c:showLegendKey val="0"/>
          <c:showVal val="1"/>
          <c:showCatName val="1"/>
          <c:showSerName val="0"/>
          <c:showPercent val="0"/>
          <c:showBubbleSize val="0"/>
          <c:extLst>
            <c:ext xmlns:c15="http://schemas.microsoft.com/office/drawing/2012/chart" uri="{CE6537A1-D6FC-4f65-9D91-7224C49458BB}"/>
          </c:extLst>
        </c:dLbl>
      </c:pivotFmt>
      <c:pivotFmt>
        <c:idx val="75"/>
        <c:dLbl>
          <c:idx val="0"/>
          <c:showLegendKey val="0"/>
          <c:showVal val="1"/>
          <c:showCatName val="1"/>
          <c:showSerName val="0"/>
          <c:showPercent val="0"/>
          <c:showBubbleSize val="0"/>
          <c:extLst>
            <c:ext xmlns:c15="http://schemas.microsoft.com/office/drawing/2012/chart" uri="{CE6537A1-D6FC-4f65-9D91-7224C49458BB}"/>
          </c:extLst>
        </c:dLbl>
      </c:pivotFmt>
      <c:pivotFmt>
        <c:idx val="76"/>
        <c:dLbl>
          <c:idx val="0"/>
          <c:showLegendKey val="0"/>
          <c:showVal val="1"/>
          <c:showCatName val="1"/>
          <c:showSerName val="0"/>
          <c:showPercent val="0"/>
          <c:showBubbleSize val="0"/>
          <c:extLst>
            <c:ext xmlns:c15="http://schemas.microsoft.com/office/drawing/2012/chart" uri="{CE6537A1-D6FC-4f65-9D91-7224C49458BB}"/>
          </c:extLst>
        </c:dLbl>
      </c:pivotFmt>
      <c:pivotFmt>
        <c:idx val="77"/>
        <c:dLbl>
          <c:idx val="0"/>
          <c:showLegendKey val="0"/>
          <c:showVal val="1"/>
          <c:showCatName val="1"/>
          <c:showSerName val="0"/>
          <c:showPercent val="0"/>
          <c:showBubbleSize val="0"/>
          <c:extLst>
            <c:ext xmlns:c15="http://schemas.microsoft.com/office/drawing/2012/chart" uri="{CE6537A1-D6FC-4f65-9D91-7224C49458BB}"/>
          </c:extLst>
        </c:dLbl>
      </c:pivotFmt>
      <c:pivotFmt>
        <c:idx val="78"/>
        <c:dLbl>
          <c:idx val="0"/>
          <c:showLegendKey val="0"/>
          <c:showVal val="1"/>
          <c:showCatName val="1"/>
          <c:showSerName val="0"/>
          <c:showPercent val="0"/>
          <c:showBubbleSize val="0"/>
          <c:extLst>
            <c:ext xmlns:c15="http://schemas.microsoft.com/office/drawing/2012/chart" uri="{CE6537A1-D6FC-4f65-9D91-7224C49458BB}"/>
          </c:extLst>
        </c:dLbl>
      </c:pivotFmt>
      <c:pivotFmt>
        <c:idx val="79"/>
        <c:dLbl>
          <c:idx val="0"/>
          <c:showLegendKey val="0"/>
          <c:showVal val="1"/>
          <c:showCatName val="1"/>
          <c:showSerName val="0"/>
          <c:showPercent val="0"/>
          <c:showBubbleSize val="0"/>
          <c:extLst>
            <c:ext xmlns:c15="http://schemas.microsoft.com/office/drawing/2012/chart" uri="{CE6537A1-D6FC-4f65-9D91-7224C49458BB}"/>
          </c:extLst>
        </c:dLbl>
      </c:pivotFmt>
      <c:pivotFmt>
        <c:idx val="80"/>
        <c:dLbl>
          <c:idx val="0"/>
          <c:showLegendKey val="0"/>
          <c:showVal val="1"/>
          <c:showCatName val="1"/>
          <c:showSerName val="0"/>
          <c:showPercent val="0"/>
          <c:showBubbleSize val="0"/>
          <c:extLst>
            <c:ext xmlns:c15="http://schemas.microsoft.com/office/drawing/2012/chart" uri="{CE6537A1-D6FC-4f65-9D91-7224C49458BB}"/>
          </c:extLst>
        </c:dLbl>
      </c:pivotFmt>
      <c:pivotFmt>
        <c:idx val="81"/>
        <c:dLbl>
          <c:idx val="0"/>
          <c:showLegendKey val="0"/>
          <c:showVal val="1"/>
          <c:showCatName val="1"/>
          <c:showSerName val="0"/>
          <c:showPercent val="0"/>
          <c:showBubbleSize val="0"/>
          <c:extLst>
            <c:ext xmlns:c15="http://schemas.microsoft.com/office/drawing/2012/chart" uri="{CE6537A1-D6FC-4f65-9D91-7224C49458BB}"/>
          </c:extLst>
        </c:dLbl>
      </c:pivotFmt>
      <c:pivotFmt>
        <c:idx val="82"/>
        <c:dLbl>
          <c:idx val="0"/>
          <c:showLegendKey val="0"/>
          <c:showVal val="1"/>
          <c:showCatName val="1"/>
          <c:showSerName val="0"/>
          <c:showPercent val="0"/>
          <c:showBubbleSize val="0"/>
          <c:extLst>
            <c:ext xmlns:c15="http://schemas.microsoft.com/office/drawing/2012/chart" uri="{CE6537A1-D6FC-4f65-9D91-7224C49458BB}"/>
          </c:extLst>
        </c:dLbl>
      </c:pivotFmt>
      <c:pivotFmt>
        <c:idx val="83"/>
        <c:dLbl>
          <c:idx val="0"/>
          <c:showLegendKey val="0"/>
          <c:showVal val="1"/>
          <c:showCatName val="1"/>
          <c:showSerName val="0"/>
          <c:showPercent val="0"/>
          <c:showBubbleSize val="0"/>
          <c:extLst>
            <c:ext xmlns:c15="http://schemas.microsoft.com/office/drawing/2012/chart" uri="{CE6537A1-D6FC-4f65-9D91-7224C49458BB}"/>
          </c:extLst>
        </c:dLbl>
      </c:pivotFmt>
      <c:pivotFmt>
        <c:idx val="84"/>
        <c:dLbl>
          <c:idx val="0"/>
          <c:showLegendKey val="0"/>
          <c:showVal val="0"/>
          <c:showCatName val="1"/>
          <c:showSerName val="0"/>
          <c:showPercent val="1"/>
          <c:showBubbleSize val="0"/>
          <c:extLst>
            <c:ext xmlns:c15="http://schemas.microsoft.com/office/drawing/2012/chart" uri="{CE6537A1-D6FC-4f65-9D91-7224C49458BB}"/>
          </c:extLst>
        </c:dLbl>
      </c:pivotFmt>
      <c:pivotFmt>
        <c:idx val="85"/>
        <c:dLbl>
          <c:idx val="0"/>
          <c:showLegendKey val="0"/>
          <c:showVal val="0"/>
          <c:showCatName val="1"/>
          <c:showSerName val="0"/>
          <c:showPercent val="1"/>
          <c:showBubbleSize val="0"/>
          <c:extLst>
            <c:ext xmlns:c15="http://schemas.microsoft.com/office/drawing/2012/chart" uri="{CE6537A1-D6FC-4f65-9D91-7224C49458BB}"/>
          </c:extLst>
        </c:dLbl>
      </c:pivotFmt>
      <c:pivotFmt>
        <c:idx val="86"/>
        <c:dLbl>
          <c:idx val="0"/>
          <c:showLegendKey val="0"/>
          <c:showVal val="0"/>
          <c:showCatName val="1"/>
          <c:showSerName val="0"/>
          <c:showPercent val="1"/>
          <c:showBubbleSize val="0"/>
          <c:extLst>
            <c:ext xmlns:c15="http://schemas.microsoft.com/office/drawing/2012/chart" uri="{CE6537A1-D6FC-4f65-9D91-7224C49458BB}"/>
          </c:extLst>
        </c:dLbl>
      </c:pivotFmt>
      <c:pivotFmt>
        <c:idx val="87"/>
        <c:dLbl>
          <c:idx val="0"/>
          <c:showLegendKey val="0"/>
          <c:showVal val="0"/>
          <c:showCatName val="1"/>
          <c:showSerName val="0"/>
          <c:showPercent val="1"/>
          <c:showBubbleSize val="0"/>
          <c:extLst>
            <c:ext xmlns:c15="http://schemas.microsoft.com/office/drawing/2012/chart" uri="{CE6537A1-D6FC-4f65-9D91-7224C49458BB}"/>
          </c:extLst>
        </c:dLbl>
      </c:pivotFmt>
      <c:pivotFmt>
        <c:idx val="88"/>
        <c:dLbl>
          <c:idx val="0"/>
          <c:showLegendKey val="0"/>
          <c:showVal val="0"/>
          <c:showCatName val="1"/>
          <c:showSerName val="0"/>
          <c:showPercent val="1"/>
          <c:showBubbleSize val="0"/>
          <c:extLst>
            <c:ext xmlns:c15="http://schemas.microsoft.com/office/drawing/2012/chart" uri="{CE6537A1-D6FC-4f65-9D91-7224C49458BB}"/>
          </c:extLst>
        </c:dLbl>
      </c:pivotFmt>
      <c:pivotFmt>
        <c:idx val="89"/>
        <c:dLbl>
          <c:idx val="0"/>
          <c:showLegendKey val="0"/>
          <c:showVal val="0"/>
          <c:showCatName val="1"/>
          <c:showSerName val="0"/>
          <c:showPercent val="1"/>
          <c:showBubbleSize val="0"/>
          <c:extLst>
            <c:ext xmlns:c15="http://schemas.microsoft.com/office/drawing/2012/chart" uri="{CE6537A1-D6FC-4f65-9D91-7224C49458BB}"/>
          </c:extLst>
        </c:dLbl>
      </c:pivotFmt>
      <c:pivotFmt>
        <c:idx val="90"/>
        <c:dLbl>
          <c:idx val="0"/>
          <c:showLegendKey val="0"/>
          <c:showVal val="0"/>
          <c:showCatName val="1"/>
          <c:showSerName val="0"/>
          <c:showPercent val="1"/>
          <c:showBubbleSize val="0"/>
          <c:extLst>
            <c:ext xmlns:c15="http://schemas.microsoft.com/office/drawing/2012/chart" uri="{CE6537A1-D6FC-4f65-9D91-7224C49458BB}"/>
          </c:extLst>
        </c:dLbl>
      </c:pivotFmt>
      <c:pivotFmt>
        <c:idx val="91"/>
        <c:dLbl>
          <c:idx val="0"/>
          <c:showLegendKey val="0"/>
          <c:showVal val="0"/>
          <c:showCatName val="1"/>
          <c:showSerName val="0"/>
          <c:showPercent val="1"/>
          <c:showBubbleSize val="0"/>
          <c:extLst>
            <c:ext xmlns:c15="http://schemas.microsoft.com/office/drawing/2012/chart" uri="{CE6537A1-D6FC-4f65-9D91-7224C49458BB}"/>
          </c:extLst>
        </c:dLbl>
      </c:pivotFmt>
      <c:pivotFmt>
        <c:idx val="92"/>
        <c:dLbl>
          <c:idx val="0"/>
          <c:showLegendKey val="0"/>
          <c:showVal val="0"/>
          <c:showCatName val="1"/>
          <c:showSerName val="0"/>
          <c:showPercent val="1"/>
          <c:showBubbleSize val="0"/>
          <c:extLst>
            <c:ext xmlns:c15="http://schemas.microsoft.com/office/drawing/2012/chart" uri="{CE6537A1-D6FC-4f65-9D91-7224C49458BB}"/>
          </c:extLst>
        </c:dLbl>
      </c:pivotFmt>
      <c:pivotFmt>
        <c:idx val="93"/>
        <c:dLbl>
          <c:idx val="0"/>
          <c:showLegendKey val="0"/>
          <c:showVal val="0"/>
          <c:showCatName val="1"/>
          <c:showSerName val="0"/>
          <c:showPercent val="1"/>
          <c:showBubbleSize val="0"/>
          <c:extLst>
            <c:ext xmlns:c15="http://schemas.microsoft.com/office/drawing/2012/chart" uri="{CE6537A1-D6FC-4f65-9D91-7224C49458BB}"/>
          </c:extLst>
        </c:dLbl>
      </c:pivotFmt>
      <c:pivotFmt>
        <c:idx val="94"/>
        <c:dLbl>
          <c:idx val="0"/>
          <c:showLegendKey val="0"/>
          <c:showVal val="0"/>
          <c:showCatName val="1"/>
          <c:showSerName val="0"/>
          <c:showPercent val="1"/>
          <c:showBubbleSize val="0"/>
          <c:extLst>
            <c:ext xmlns:c15="http://schemas.microsoft.com/office/drawing/2012/chart" uri="{CE6537A1-D6FC-4f65-9D91-7224C49458BB}"/>
          </c:extLst>
        </c:dLbl>
      </c:pivotFmt>
      <c:pivotFmt>
        <c:idx val="95"/>
        <c:dLbl>
          <c:idx val="0"/>
          <c:showLegendKey val="0"/>
          <c:showVal val="0"/>
          <c:showCatName val="1"/>
          <c:showSerName val="0"/>
          <c:showPercent val="1"/>
          <c:showBubbleSize val="0"/>
          <c:extLst>
            <c:ext xmlns:c15="http://schemas.microsoft.com/office/drawing/2012/chart" uri="{CE6537A1-D6FC-4f65-9D91-7224C49458BB}"/>
          </c:extLst>
        </c:dLbl>
      </c:pivotFmt>
      <c:pivotFmt>
        <c:idx val="96"/>
        <c:dLbl>
          <c:idx val="0"/>
          <c:showLegendKey val="0"/>
          <c:showVal val="0"/>
          <c:showCatName val="1"/>
          <c:showSerName val="0"/>
          <c:showPercent val="1"/>
          <c:showBubbleSize val="0"/>
          <c:extLst>
            <c:ext xmlns:c15="http://schemas.microsoft.com/office/drawing/2012/chart" uri="{CE6537A1-D6FC-4f65-9D91-7224C49458BB}"/>
          </c:extLst>
        </c:dLbl>
      </c:pivotFmt>
      <c:pivotFmt>
        <c:idx val="97"/>
        <c:dLbl>
          <c:idx val="0"/>
          <c:showLegendKey val="0"/>
          <c:showVal val="0"/>
          <c:showCatName val="1"/>
          <c:showSerName val="0"/>
          <c:showPercent val="1"/>
          <c:showBubbleSize val="0"/>
          <c:extLst>
            <c:ext xmlns:c15="http://schemas.microsoft.com/office/drawing/2012/chart" uri="{CE6537A1-D6FC-4f65-9D91-7224C49458BB}"/>
          </c:extLst>
        </c:dLbl>
      </c:pivotFmt>
      <c:pivotFmt>
        <c:idx val="98"/>
        <c:dLbl>
          <c:idx val="0"/>
          <c:showLegendKey val="0"/>
          <c:showVal val="0"/>
          <c:showCatName val="1"/>
          <c:showSerName val="0"/>
          <c:showPercent val="1"/>
          <c:showBubbleSize val="0"/>
          <c:extLst>
            <c:ext xmlns:c15="http://schemas.microsoft.com/office/drawing/2012/chart" uri="{CE6537A1-D6FC-4f65-9D91-7224C49458BB}"/>
          </c:extLst>
        </c:dLbl>
      </c:pivotFmt>
      <c:pivotFmt>
        <c:idx val="99"/>
        <c:dLbl>
          <c:idx val="0"/>
          <c:showLegendKey val="0"/>
          <c:showVal val="0"/>
          <c:showCatName val="1"/>
          <c:showSerName val="0"/>
          <c:showPercent val="1"/>
          <c:showBubbleSize val="0"/>
          <c:extLst>
            <c:ext xmlns:c15="http://schemas.microsoft.com/office/drawing/2012/chart" uri="{CE6537A1-D6FC-4f65-9D91-7224C49458BB}"/>
          </c:extLst>
        </c:dLbl>
      </c:pivotFmt>
      <c:pivotFmt>
        <c:idx val="100"/>
        <c:dLbl>
          <c:idx val="0"/>
          <c:showLegendKey val="0"/>
          <c:showVal val="0"/>
          <c:showCatName val="1"/>
          <c:showSerName val="0"/>
          <c:showPercent val="1"/>
          <c:showBubbleSize val="0"/>
          <c:extLst>
            <c:ext xmlns:c15="http://schemas.microsoft.com/office/drawing/2012/chart" uri="{CE6537A1-D6FC-4f65-9D91-7224C49458BB}"/>
          </c:extLst>
        </c:dLbl>
      </c:pivotFmt>
      <c:pivotFmt>
        <c:idx val="101"/>
        <c:dLbl>
          <c:idx val="0"/>
          <c:showLegendKey val="0"/>
          <c:showVal val="0"/>
          <c:showCatName val="1"/>
          <c:showSerName val="0"/>
          <c:showPercent val="1"/>
          <c:showBubbleSize val="0"/>
          <c:extLst>
            <c:ext xmlns:c15="http://schemas.microsoft.com/office/drawing/2012/chart" uri="{CE6537A1-D6FC-4f65-9D91-7224C49458BB}"/>
          </c:extLst>
        </c:dLbl>
      </c:pivotFmt>
      <c:pivotFmt>
        <c:idx val="102"/>
        <c:dLbl>
          <c:idx val="0"/>
          <c:showLegendKey val="0"/>
          <c:showVal val="0"/>
          <c:showCatName val="1"/>
          <c:showSerName val="0"/>
          <c:showPercent val="1"/>
          <c:showBubbleSize val="0"/>
          <c:extLst>
            <c:ext xmlns:c15="http://schemas.microsoft.com/office/drawing/2012/chart" uri="{CE6537A1-D6FC-4f65-9D91-7224C49458BB}"/>
          </c:extLst>
        </c:dLbl>
      </c:pivotFmt>
      <c:pivotFmt>
        <c:idx val="103"/>
        <c:dLbl>
          <c:idx val="0"/>
          <c:showLegendKey val="0"/>
          <c:showVal val="0"/>
          <c:showCatName val="1"/>
          <c:showSerName val="0"/>
          <c:showPercent val="1"/>
          <c:showBubbleSize val="0"/>
          <c:extLst>
            <c:ext xmlns:c15="http://schemas.microsoft.com/office/drawing/2012/chart" uri="{CE6537A1-D6FC-4f65-9D91-7224C49458BB}"/>
          </c:extLst>
        </c:dLbl>
      </c:pivotFmt>
      <c:pivotFmt>
        <c:idx val="104"/>
        <c:dLbl>
          <c:idx val="0"/>
          <c:showLegendKey val="0"/>
          <c:showVal val="0"/>
          <c:showCatName val="1"/>
          <c:showSerName val="0"/>
          <c:showPercent val="1"/>
          <c:showBubbleSize val="0"/>
          <c:extLst>
            <c:ext xmlns:c15="http://schemas.microsoft.com/office/drawing/2012/chart" uri="{CE6537A1-D6FC-4f65-9D91-7224C49458BB}"/>
          </c:extLst>
        </c:dLbl>
      </c:pivotFmt>
      <c:pivotFmt>
        <c:idx val="105"/>
        <c:dLbl>
          <c:idx val="0"/>
          <c:showLegendKey val="0"/>
          <c:showVal val="0"/>
          <c:showCatName val="1"/>
          <c:showSerName val="0"/>
          <c:showPercent val="1"/>
          <c:showBubbleSize val="0"/>
          <c:extLst>
            <c:ext xmlns:c15="http://schemas.microsoft.com/office/drawing/2012/chart" uri="{CE6537A1-D6FC-4f65-9D91-7224C49458BB}"/>
          </c:extLst>
        </c:dLbl>
      </c:pivotFmt>
      <c:pivotFmt>
        <c:idx val="106"/>
        <c:dLbl>
          <c:idx val="0"/>
          <c:showLegendKey val="0"/>
          <c:showVal val="0"/>
          <c:showCatName val="1"/>
          <c:showSerName val="0"/>
          <c:showPercent val="1"/>
          <c:showBubbleSize val="0"/>
          <c:extLst>
            <c:ext xmlns:c15="http://schemas.microsoft.com/office/drawing/2012/chart" uri="{CE6537A1-D6FC-4f65-9D91-7224C49458BB}"/>
          </c:extLst>
        </c:dLbl>
      </c:pivotFmt>
      <c:pivotFmt>
        <c:idx val="107"/>
        <c:dLbl>
          <c:idx val="0"/>
          <c:showLegendKey val="0"/>
          <c:showVal val="0"/>
          <c:showCatName val="1"/>
          <c:showSerName val="0"/>
          <c:showPercent val="1"/>
          <c:showBubbleSize val="0"/>
          <c:extLst>
            <c:ext xmlns:c15="http://schemas.microsoft.com/office/drawing/2012/chart" uri="{CE6537A1-D6FC-4f65-9D91-7224C49458BB}"/>
          </c:extLst>
        </c:dLbl>
      </c:pivotFmt>
      <c:pivotFmt>
        <c:idx val="108"/>
        <c:dLbl>
          <c:idx val="0"/>
          <c:showLegendKey val="0"/>
          <c:showVal val="0"/>
          <c:showCatName val="1"/>
          <c:showSerName val="0"/>
          <c:showPercent val="1"/>
          <c:showBubbleSize val="0"/>
          <c:extLst>
            <c:ext xmlns:c15="http://schemas.microsoft.com/office/drawing/2012/chart" uri="{CE6537A1-D6FC-4f65-9D91-7224C49458BB}"/>
          </c:extLst>
        </c:dLbl>
      </c:pivotFmt>
      <c:pivotFmt>
        <c:idx val="109"/>
        <c:dLbl>
          <c:idx val="0"/>
          <c:showLegendKey val="0"/>
          <c:showVal val="0"/>
          <c:showCatName val="1"/>
          <c:showSerName val="0"/>
          <c:showPercent val="1"/>
          <c:showBubbleSize val="0"/>
          <c:extLst>
            <c:ext xmlns:c15="http://schemas.microsoft.com/office/drawing/2012/chart" uri="{CE6537A1-D6FC-4f65-9D91-7224C49458BB}"/>
          </c:extLst>
        </c:dLbl>
      </c:pivotFmt>
      <c:pivotFmt>
        <c:idx val="110"/>
        <c:dLbl>
          <c:idx val="0"/>
          <c:showLegendKey val="0"/>
          <c:showVal val="0"/>
          <c:showCatName val="1"/>
          <c:showSerName val="0"/>
          <c:showPercent val="1"/>
          <c:showBubbleSize val="0"/>
          <c:extLst>
            <c:ext xmlns:c15="http://schemas.microsoft.com/office/drawing/2012/chart" uri="{CE6537A1-D6FC-4f65-9D91-7224C49458BB}"/>
          </c:extLst>
        </c:dLbl>
      </c:pivotFmt>
      <c:pivotFmt>
        <c:idx val="111"/>
        <c:dLbl>
          <c:idx val="0"/>
          <c:showLegendKey val="0"/>
          <c:showVal val="0"/>
          <c:showCatName val="1"/>
          <c:showSerName val="0"/>
          <c:showPercent val="1"/>
          <c:showBubbleSize val="0"/>
          <c:extLst>
            <c:ext xmlns:c15="http://schemas.microsoft.com/office/drawing/2012/chart" uri="{CE6537A1-D6FC-4f65-9D91-7224C49458BB}"/>
          </c:extLst>
        </c:dLbl>
      </c:pivotFmt>
      <c:pivotFmt>
        <c:idx val="112"/>
        <c:dLbl>
          <c:idx val="0"/>
          <c:showLegendKey val="0"/>
          <c:showVal val="0"/>
          <c:showCatName val="1"/>
          <c:showSerName val="0"/>
          <c:showPercent val="1"/>
          <c:showBubbleSize val="0"/>
          <c:extLst>
            <c:ext xmlns:c15="http://schemas.microsoft.com/office/drawing/2012/chart" uri="{CE6537A1-D6FC-4f65-9D91-7224C49458BB}"/>
          </c:extLst>
        </c:dLbl>
      </c:pivotFmt>
      <c:pivotFmt>
        <c:idx val="113"/>
        <c:dLbl>
          <c:idx val="0"/>
          <c:showLegendKey val="0"/>
          <c:showVal val="0"/>
          <c:showCatName val="1"/>
          <c:showSerName val="0"/>
          <c:showPercent val="1"/>
          <c:showBubbleSize val="0"/>
          <c:extLst>
            <c:ext xmlns:c15="http://schemas.microsoft.com/office/drawing/2012/chart" uri="{CE6537A1-D6FC-4f65-9D91-7224C49458BB}"/>
          </c:extLst>
        </c:dLbl>
      </c:pivotFmt>
      <c:pivotFmt>
        <c:idx val="114"/>
        <c:dLbl>
          <c:idx val="0"/>
          <c:showLegendKey val="0"/>
          <c:showVal val="0"/>
          <c:showCatName val="1"/>
          <c:showSerName val="0"/>
          <c:showPercent val="1"/>
          <c:showBubbleSize val="0"/>
          <c:extLst>
            <c:ext xmlns:c15="http://schemas.microsoft.com/office/drawing/2012/chart" uri="{CE6537A1-D6FC-4f65-9D91-7224C49458BB}"/>
          </c:extLst>
        </c:dLbl>
      </c:pivotFmt>
      <c:pivotFmt>
        <c:idx val="115"/>
        <c:dLbl>
          <c:idx val="0"/>
          <c:showLegendKey val="0"/>
          <c:showVal val="0"/>
          <c:showCatName val="1"/>
          <c:showSerName val="0"/>
          <c:showPercent val="1"/>
          <c:showBubbleSize val="0"/>
          <c:extLst>
            <c:ext xmlns:c15="http://schemas.microsoft.com/office/drawing/2012/chart" uri="{CE6537A1-D6FC-4f65-9D91-7224C49458BB}"/>
          </c:extLst>
        </c:dLbl>
      </c:pivotFmt>
      <c:pivotFmt>
        <c:idx val="116"/>
        <c:dLbl>
          <c:idx val="0"/>
          <c:showLegendKey val="0"/>
          <c:showVal val="0"/>
          <c:showCatName val="1"/>
          <c:showSerName val="0"/>
          <c:showPercent val="1"/>
          <c:showBubbleSize val="0"/>
          <c:extLst>
            <c:ext xmlns:c15="http://schemas.microsoft.com/office/drawing/2012/chart" uri="{CE6537A1-D6FC-4f65-9D91-7224C49458BB}"/>
          </c:extLst>
        </c:dLbl>
      </c:pivotFmt>
      <c:pivotFmt>
        <c:idx val="117"/>
        <c:dLbl>
          <c:idx val="0"/>
          <c:showLegendKey val="0"/>
          <c:showVal val="0"/>
          <c:showCatName val="1"/>
          <c:showSerName val="0"/>
          <c:showPercent val="1"/>
          <c:showBubbleSize val="0"/>
          <c:extLst>
            <c:ext xmlns:c15="http://schemas.microsoft.com/office/drawing/2012/chart" uri="{CE6537A1-D6FC-4f65-9D91-7224C49458BB}"/>
          </c:extLst>
        </c:dLbl>
      </c:pivotFmt>
      <c:pivotFmt>
        <c:idx val="118"/>
        <c:dLbl>
          <c:idx val="0"/>
          <c:showLegendKey val="0"/>
          <c:showVal val="0"/>
          <c:showCatName val="1"/>
          <c:showSerName val="0"/>
          <c:showPercent val="1"/>
          <c:showBubbleSize val="0"/>
          <c:extLst>
            <c:ext xmlns:c15="http://schemas.microsoft.com/office/drawing/2012/chart" uri="{CE6537A1-D6FC-4f65-9D91-7224C49458BB}"/>
          </c:extLst>
        </c:dLbl>
      </c:pivotFmt>
      <c:pivotFmt>
        <c:idx val="119"/>
        <c:dLbl>
          <c:idx val="0"/>
          <c:showLegendKey val="0"/>
          <c:showVal val="0"/>
          <c:showCatName val="1"/>
          <c:showSerName val="0"/>
          <c:showPercent val="1"/>
          <c:showBubbleSize val="0"/>
          <c:extLst>
            <c:ext xmlns:c15="http://schemas.microsoft.com/office/drawing/2012/chart" uri="{CE6537A1-D6FC-4f65-9D91-7224C49458BB}"/>
          </c:extLst>
        </c:dLbl>
      </c:pivotFmt>
      <c:pivotFmt>
        <c:idx val="120"/>
        <c:dLbl>
          <c:idx val="0"/>
          <c:showLegendKey val="0"/>
          <c:showVal val="0"/>
          <c:showCatName val="1"/>
          <c:showSerName val="0"/>
          <c:showPercent val="1"/>
          <c:showBubbleSize val="0"/>
          <c:extLst>
            <c:ext xmlns:c15="http://schemas.microsoft.com/office/drawing/2012/chart" uri="{CE6537A1-D6FC-4f65-9D91-7224C49458BB}"/>
          </c:extLst>
        </c:dLbl>
      </c:pivotFmt>
      <c:pivotFmt>
        <c:idx val="121"/>
        <c:dLbl>
          <c:idx val="0"/>
          <c:showLegendKey val="0"/>
          <c:showVal val="0"/>
          <c:showCatName val="1"/>
          <c:showSerName val="0"/>
          <c:showPercent val="1"/>
          <c:showBubbleSize val="0"/>
          <c:extLst>
            <c:ext xmlns:c15="http://schemas.microsoft.com/office/drawing/2012/chart" uri="{CE6537A1-D6FC-4f65-9D91-7224C49458BB}"/>
          </c:extLst>
        </c:dLbl>
      </c:pivotFmt>
      <c:pivotFmt>
        <c:idx val="122"/>
        <c:dLbl>
          <c:idx val="0"/>
          <c:showLegendKey val="0"/>
          <c:showVal val="0"/>
          <c:showCatName val="1"/>
          <c:showSerName val="0"/>
          <c:showPercent val="1"/>
          <c:showBubbleSize val="0"/>
          <c:extLst>
            <c:ext xmlns:c15="http://schemas.microsoft.com/office/drawing/2012/chart" uri="{CE6537A1-D6FC-4f65-9D91-7224C49458BB}"/>
          </c:extLst>
        </c:dLbl>
      </c:pivotFmt>
      <c:pivotFmt>
        <c:idx val="123"/>
        <c:dLbl>
          <c:idx val="0"/>
          <c:showLegendKey val="0"/>
          <c:showVal val="0"/>
          <c:showCatName val="1"/>
          <c:showSerName val="0"/>
          <c:showPercent val="1"/>
          <c:showBubbleSize val="0"/>
          <c:extLst>
            <c:ext xmlns:c15="http://schemas.microsoft.com/office/drawing/2012/chart" uri="{CE6537A1-D6FC-4f65-9D91-7224C49458BB}"/>
          </c:extLst>
        </c:dLbl>
      </c:pivotFmt>
      <c:pivotFmt>
        <c:idx val="124"/>
        <c:dLbl>
          <c:idx val="0"/>
          <c:showLegendKey val="0"/>
          <c:showVal val="0"/>
          <c:showCatName val="1"/>
          <c:showSerName val="0"/>
          <c:showPercent val="1"/>
          <c:showBubbleSize val="0"/>
          <c:extLst>
            <c:ext xmlns:c15="http://schemas.microsoft.com/office/drawing/2012/chart" uri="{CE6537A1-D6FC-4f65-9D91-7224C49458BB}"/>
          </c:extLst>
        </c:dLbl>
      </c:pivotFmt>
      <c:pivotFmt>
        <c:idx val="125"/>
        <c:dLbl>
          <c:idx val="0"/>
          <c:showLegendKey val="0"/>
          <c:showVal val="0"/>
          <c:showCatName val="1"/>
          <c:showSerName val="0"/>
          <c:showPercent val="1"/>
          <c:showBubbleSize val="0"/>
          <c:extLst>
            <c:ext xmlns:c15="http://schemas.microsoft.com/office/drawing/2012/chart" uri="{CE6537A1-D6FC-4f65-9D91-7224C49458BB}"/>
          </c:extLst>
        </c:dLbl>
      </c:pivotFmt>
      <c:pivotFmt>
        <c:idx val="126"/>
        <c:dLbl>
          <c:idx val="0"/>
          <c:showLegendKey val="0"/>
          <c:showVal val="0"/>
          <c:showCatName val="1"/>
          <c:showSerName val="0"/>
          <c:showPercent val="1"/>
          <c:showBubbleSize val="0"/>
          <c:extLst>
            <c:ext xmlns:c15="http://schemas.microsoft.com/office/drawing/2012/chart" uri="{CE6537A1-D6FC-4f65-9D91-7224C49458BB}"/>
          </c:extLst>
        </c:dLbl>
      </c:pivotFmt>
      <c:pivotFmt>
        <c:idx val="127"/>
        <c:dLbl>
          <c:idx val="0"/>
          <c:showLegendKey val="0"/>
          <c:showVal val="0"/>
          <c:showCatName val="1"/>
          <c:showSerName val="0"/>
          <c:showPercent val="1"/>
          <c:showBubbleSize val="0"/>
          <c:extLst>
            <c:ext xmlns:c15="http://schemas.microsoft.com/office/drawing/2012/chart" uri="{CE6537A1-D6FC-4f65-9D91-7224C49458BB}"/>
          </c:extLst>
        </c:dLbl>
      </c:pivotFmt>
      <c:pivotFmt>
        <c:idx val="128"/>
        <c:dLbl>
          <c:idx val="0"/>
          <c:showLegendKey val="0"/>
          <c:showVal val="0"/>
          <c:showCatName val="1"/>
          <c:showSerName val="0"/>
          <c:showPercent val="1"/>
          <c:showBubbleSize val="0"/>
          <c:extLst>
            <c:ext xmlns:c15="http://schemas.microsoft.com/office/drawing/2012/chart" uri="{CE6537A1-D6FC-4f65-9D91-7224C49458BB}"/>
          </c:extLst>
        </c:dLbl>
      </c:pivotFmt>
      <c:pivotFmt>
        <c:idx val="129"/>
        <c:dLbl>
          <c:idx val="0"/>
          <c:showLegendKey val="0"/>
          <c:showVal val="0"/>
          <c:showCatName val="1"/>
          <c:showSerName val="0"/>
          <c:showPercent val="1"/>
          <c:showBubbleSize val="0"/>
          <c:extLst>
            <c:ext xmlns:c15="http://schemas.microsoft.com/office/drawing/2012/chart" uri="{CE6537A1-D6FC-4f65-9D91-7224C49458BB}"/>
          </c:extLst>
        </c:dLbl>
      </c:pivotFmt>
      <c:pivotFmt>
        <c:idx val="130"/>
        <c:dLbl>
          <c:idx val="0"/>
          <c:showLegendKey val="0"/>
          <c:showVal val="0"/>
          <c:showCatName val="1"/>
          <c:showSerName val="0"/>
          <c:showPercent val="1"/>
          <c:showBubbleSize val="0"/>
          <c:extLst>
            <c:ext xmlns:c15="http://schemas.microsoft.com/office/drawing/2012/chart" uri="{CE6537A1-D6FC-4f65-9D91-7224C49458BB}"/>
          </c:extLst>
        </c:dLbl>
      </c:pivotFmt>
      <c:pivotFmt>
        <c:idx val="131"/>
        <c:dLbl>
          <c:idx val="0"/>
          <c:showLegendKey val="0"/>
          <c:showVal val="0"/>
          <c:showCatName val="1"/>
          <c:showSerName val="0"/>
          <c:showPercent val="1"/>
          <c:showBubbleSize val="0"/>
          <c:extLst>
            <c:ext xmlns:c15="http://schemas.microsoft.com/office/drawing/2012/chart" uri="{CE6537A1-D6FC-4f65-9D91-7224C49458BB}"/>
          </c:extLst>
        </c:dLbl>
      </c:pivotFmt>
      <c:pivotFmt>
        <c:idx val="132"/>
        <c:dLbl>
          <c:idx val="0"/>
          <c:showLegendKey val="0"/>
          <c:showVal val="0"/>
          <c:showCatName val="1"/>
          <c:showSerName val="0"/>
          <c:showPercent val="1"/>
          <c:showBubbleSize val="0"/>
          <c:extLst>
            <c:ext xmlns:c15="http://schemas.microsoft.com/office/drawing/2012/chart" uri="{CE6537A1-D6FC-4f65-9D91-7224C49458BB}"/>
          </c:extLst>
        </c:dLbl>
      </c:pivotFmt>
      <c:pivotFmt>
        <c:idx val="133"/>
        <c:dLbl>
          <c:idx val="0"/>
          <c:showLegendKey val="0"/>
          <c:showVal val="0"/>
          <c:showCatName val="1"/>
          <c:showSerName val="0"/>
          <c:showPercent val="1"/>
          <c:showBubbleSize val="0"/>
          <c:extLst>
            <c:ext xmlns:c15="http://schemas.microsoft.com/office/drawing/2012/chart" uri="{CE6537A1-D6FC-4f65-9D91-7224C49458BB}"/>
          </c:extLst>
        </c:dLbl>
      </c:pivotFmt>
      <c:pivotFmt>
        <c:idx val="134"/>
        <c:dLbl>
          <c:idx val="0"/>
          <c:showLegendKey val="0"/>
          <c:showVal val="0"/>
          <c:showCatName val="1"/>
          <c:showSerName val="0"/>
          <c:showPercent val="1"/>
          <c:showBubbleSize val="0"/>
          <c:extLst>
            <c:ext xmlns:c15="http://schemas.microsoft.com/office/drawing/2012/chart" uri="{CE6537A1-D6FC-4f65-9D91-7224C49458BB}"/>
          </c:extLst>
        </c:dLbl>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dLbl>
          <c:idx val="0"/>
          <c:showLegendKey val="0"/>
          <c:showVal val="0"/>
          <c:showCatName val="1"/>
          <c:showSerName val="0"/>
          <c:showPercent val="1"/>
          <c:showBubbleSize val="0"/>
          <c:extLst>
            <c:ext xmlns:c15="http://schemas.microsoft.com/office/drawing/2012/chart" uri="{CE6537A1-D6FC-4f65-9D91-7224C49458BB}"/>
          </c:extLst>
        </c:dLbl>
      </c:pivotFmt>
      <c:pivotFmt>
        <c:idx val="148"/>
        <c:dLbl>
          <c:idx val="0"/>
          <c:showLegendKey val="0"/>
          <c:showVal val="0"/>
          <c:showCatName val="1"/>
          <c:showSerName val="0"/>
          <c:showPercent val="1"/>
          <c:showBubbleSize val="0"/>
          <c:extLst>
            <c:ext xmlns:c15="http://schemas.microsoft.com/office/drawing/2012/chart" uri="{CE6537A1-D6FC-4f65-9D91-7224C49458BB}"/>
          </c:extLst>
        </c:dLbl>
      </c:pivotFmt>
      <c:pivotFmt>
        <c:idx val="149"/>
        <c:dLbl>
          <c:idx val="0"/>
          <c:showLegendKey val="0"/>
          <c:showVal val="0"/>
          <c:showCatName val="1"/>
          <c:showSerName val="0"/>
          <c:showPercent val="1"/>
          <c:showBubbleSize val="0"/>
          <c:extLst>
            <c:ext xmlns:c15="http://schemas.microsoft.com/office/drawing/2012/chart" uri="{CE6537A1-D6FC-4f65-9D91-7224C49458BB}"/>
          </c:extLst>
        </c:dLbl>
      </c:pivotFmt>
      <c:pivotFmt>
        <c:idx val="150"/>
        <c:dLbl>
          <c:idx val="0"/>
          <c:showLegendKey val="0"/>
          <c:showVal val="0"/>
          <c:showCatName val="1"/>
          <c:showSerName val="0"/>
          <c:showPercent val="1"/>
          <c:showBubbleSize val="0"/>
          <c:extLst>
            <c:ext xmlns:c15="http://schemas.microsoft.com/office/drawing/2012/chart" uri="{CE6537A1-D6FC-4f65-9D91-7224C49458BB}"/>
          </c:extLst>
        </c:dLbl>
      </c:pivotFmt>
      <c:pivotFmt>
        <c:idx val="151"/>
        <c:dLbl>
          <c:idx val="0"/>
          <c:showLegendKey val="0"/>
          <c:showVal val="0"/>
          <c:showCatName val="1"/>
          <c:showSerName val="0"/>
          <c:showPercent val="1"/>
          <c:showBubbleSize val="0"/>
          <c:extLst>
            <c:ext xmlns:c15="http://schemas.microsoft.com/office/drawing/2012/chart" uri="{CE6537A1-D6FC-4f65-9D91-7224C49458BB}"/>
          </c:extLst>
        </c:dLbl>
      </c:pivotFmt>
      <c:pivotFmt>
        <c:idx val="152"/>
        <c:dLbl>
          <c:idx val="0"/>
          <c:showLegendKey val="0"/>
          <c:showVal val="0"/>
          <c:showCatName val="1"/>
          <c:showSerName val="0"/>
          <c:showPercent val="1"/>
          <c:showBubbleSize val="0"/>
          <c:extLst>
            <c:ext xmlns:c15="http://schemas.microsoft.com/office/drawing/2012/chart" uri="{CE6537A1-D6FC-4f65-9D91-7224C49458BB}"/>
          </c:extLst>
        </c:dLbl>
      </c:pivotFmt>
      <c:pivotFmt>
        <c:idx val="153"/>
        <c:dLbl>
          <c:idx val="0"/>
          <c:showLegendKey val="0"/>
          <c:showVal val="0"/>
          <c:showCatName val="1"/>
          <c:showSerName val="0"/>
          <c:showPercent val="1"/>
          <c:showBubbleSize val="0"/>
          <c:extLst>
            <c:ext xmlns:c15="http://schemas.microsoft.com/office/drawing/2012/chart" uri="{CE6537A1-D6FC-4f65-9D91-7224C49458BB}"/>
          </c:extLst>
        </c:dLbl>
      </c:pivotFmt>
      <c:pivotFmt>
        <c:idx val="154"/>
        <c:dLbl>
          <c:idx val="0"/>
          <c:showLegendKey val="0"/>
          <c:showVal val="0"/>
          <c:showCatName val="1"/>
          <c:showSerName val="0"/>
          <c:showPercent val="1"/>
          <c:showBubbleSize val="0"/>
          <c:extLst>
            <c:ext xmlns:c15="http://schemas.microsoft.com/office/drawing/2012/chart" uri="{CE6537A1-D6FC-4f65-9D91-7224C49458BB}"/>
          </c:extLst>
        </c:dLbl>
      </c:pivotFmt>
      <c:pivotFmt>
        <c:idx val="155"/>
        <c:dLbl>
          <c:idx val="0"/>
          <c:showLegendKey val="0"/>
          <c:showVal val="0"/>
          <c:showCatName val="1"/>
          <c:showSerName val="0"/>
          <c:showPercent val="1"/>
          <c:showBubbleSize val="0"/>
          <c:extLst>
            <c:ext xmlns:c15="http://schemas.microsoft.com/office/drawing/2012/chart" uri="{CE6537A1-D6FC-4f65-9D91-7224C49458BB}"/>
          </c:extLst>
        </c:dLbl>
      </c:pivotFmt>
      <c:pivotFmt>
        <c:idx val="156"/>
        <c:dLbl>
          <c:idx val="0"/>
          <c:showLegendKey val="0"/>
          <c:showVal val="0"/>
          <c:showCatName val="1"/>
          <c:showSerName val="0"/>
          <c:showPercent val="1"/>
          <c:showBubbleSize val="0"/>
          <c:extLst>
            <c:ext xmlns:c15="http://schemas.microsoft.com/office/drawing/2012/chart" uri="{CE6537A1-D6FC-4f65-9D91-7224C49458BB}"/>
          </c:extLst>
        </c:dLbl>
      </c:pivotFmt>
      <c:pivotFmt>
        <c:idx val="157"/>
        <c:dLbl>
          <c:idx val="0"/>
          <c:showLegendKey val="0"/>
          <c:showVal val="0"/>
          <c:showCatName val="1"/>
          <c:showSerName val="0"/>
          <c:showPercent val="1"/>
          <c:showBubbleSize val="0"/>
          <c:extLst>
            <c:ext xmlns:c15="http://schemas.microsoft.com/office/drawing/2012/chart" uri="{CE6537A1-D6FC-4f65-9D91-7224C49458BB}"/>
          </c:extLst>
        </c:dLbl>
      </c:pivotFmt>
      <c:pivotFmt>
        <c:idx val="158"/>
        <c:dLbl>
          <c:idx val="0"/>
          <c:showLegendKey val="0"/>
          <c:showVal val="0"/>
          <c:showCatName val="1"/>
          <c:showSerName val="0"/>
          <c:showPercent val="1"/>
          <c:showBubbleSize val="0"/>
          <c:extLst>
            <c:ext xmlns:c15="http://schemas.microsoft.com/office/drawing/2012/chart" uri="{CE6537A1-D6FC-4f65-9D91-7224C49458BB}"/>
          </c:extLst>
        </c:dLbl>
      </c:pivotFmt>
      <c:pivotFmt>
        <c:idx val="159"/>
        <c:dLbl>
          <c:idx val="0"/>
          <c:showLegendKey val="0"/>
          <c:showVal val="0"/>
          <c:showCatName val="1"/>
          <c:showSerName val="0"/>
          <c:showPercent val="1"/>
          <c:showBubbleSize val="0"/>
          <c:extLst>
            <c:ext xmlns:c15="http://schemas.microsoft.com/office/drawing/2012/chart" uri="{CE6537A1-D6FC-4f65-9D91-7224C49458BB}"/>
          </c:extLst>
        </c:dLbl>
      </c:pivotFmt>
      <c:pivotFmt>
        <c:idx val="160"/>
        <c:dLbl>
          <c:idx val="0"/>
          <c:showLegendKey val="0"/>
          <c:showVal val="0"/>
          <c:showCatName val="1"/>
          <c:showSerName val="0"/>
          <c:showPercent val="1"/>
          <c:showBubbleSize val="0"/>
          <c:extLst>
            <c:ext xmlns:c15="http://schemas.microsoft.com/office/drawing/2012/chart" uri="{CE6537A1-D6FC-4f65-9D91-7224C49458BB}"/>
          </c:extLst>
        </c:dLbl>
      </c:pivotFmt>
      <c:pivotFmt>
        <c:idx val="161"/>
        <c:dLbl>
          <c:idx val="0"/>
          <c:showLegendKey val="0"/>
          <c:showVal val="0"/>
          <c:showCatName val="1"/>
          <c:showSerName val="0"/>
          <c:showPercent val="1"/>
          <c:showBubbleSize val="0"/>
          <c:extLst>
            <c:ext xmlns:c15="http://schemas.microsoft.com/office/drawing/2012/chart" uri="{CE6537A1-D6FC-4f65-9D91-7224C49458BB}"/>
          </c:extLst>
        </c:dLbl>
      </c:pivotFmt>
      <c:pivotFmt>
        <c:idx val="162"/>
        <c:dLbl>
          <c:idx val="0"/>
          <c:showLegendKey val="0"/>
          <c:showVal val="0"/>
          <c:showCatName val="1"/>
          <c:showSerName val="0"/>
          <c:showPercent val="1"/>
          <c:showBubbleSize val="0"/>
          <c:extLst>
            <c:ext xmlns:c15="http://schemas.microsoft.com/office/drawing/2012/chart" uri="{CE6537A1-D6FC-4f65-9D91-7224C49458BB}"/>
          </c:extLst>
        </c:dLbl>
      </c:pivotFmt>
      <c:pivotFmt>
        <c:idx val="163"/>
        <c:dLbl>
          <c:idx val="0"/>
          <c:showLegendKey val="0"/>
          <c:showVal val="0"/>
          <c:showCatName val="1"/>
          <c:showSerName val="0"/>
          <c:showPercent val="1"/>
          <c:showBubbleSize val="0"/>
          <c:extLst>
            <c:ext xmlns:c15="http://schemas.microsoft.com/office/drawing/2012/chart" uri="{CE6537A1-D6FC-4f65-9D91-7224C49458BB}"/>
          </c:extLst>
        </c:dLbl>
      </c:pivotFmt>
      <c:pivotFmt>
        <c:idx val="164"/>
        <c:dLbl>
          <c:idx val="0"/>
          <c:showLegendKey val="0"/>
          <c:showVal val="0"/>
          <c:showCatName val="1"/>
          <c:showSerName val="0"/>
          <c:showPercent val="1"/>
          <c:showBubbleSize val="0"/>
          <c:extLst>
            <c:ext xmlns:c15="http://schemas.microsoft.com/office/drawing/2012/chart" uri="{CE6537A1-D6FC-4f65-9D91-7224C49458BB}"/>
          </c:extLst>
        </c:dLbl>
      </c:pivotFmt>
      <c:pivotFmt>
        <c:idx val="165"/>
        <c:dLbl>
          <c:idx val="0"/>
          <c:showLegendKey val="0"/>
          <c:showVal val="0"/>
          <c:showCatName val="1"/>
          <c:showSerName val="0"/>
          <c:showPercent val="1"/>
          <c:showBubbleSize val="0"/>
          <c:extLst>
            <c:ext xmlns:c15="http://schemas.microsoft.com/office/drawing/2012/chart" uri="{CE6537A1-D6FC-4f65-9D91-7224C49458BB}"/>
          </c:extLst>
        </c:dLbl>
      </c:pivotFmt>
      <c:pivotFmt>
        <c:idx val="166"/>
        <c:dLbl>
          <c:idx val="0"/>
          <c:showLegendKey val="0"/>
          <c:showVal val="0"/>
          <c:showCatName val="1"/>
          <c:showSerName val="0"/>
          <c:showPercent val="1"/>
          <c:showBubbleSize val="0"/>
          <c:extLst>
            <c:ext xmlns:c15="http://schemas.microsoft.com/office/drawing/2012/chart" uri="{CE6537A1-D6FC-4f65-9D91-7224C49458BB}"/>
          </c:extLst>
        </c:dLbl>
      </c:pivotFmt>
      <c:pivotFmt>
        <c:idx val="167"/>
        <c:dLbl>
          <c:idx val="0"/>
          <c:showLegendKey val="0"/>
          <c:showVal val="0"/>
          <c:showCatName val="1"/>
          <c:showSerName val="0"/>
          <c:showPercent val="1"/>
          <c:showBubbleSize val="0"/>
          <c:extLst>
            <c:ext xmlns:c15="http://schemas.microsoft.com/office/drawing/2012/chart" uri="{CE6537A1-D6FC-4f65-9D91-7224C49458BB}"/>
          </c:extLst>
        </c:dLbl>
      </c:pivotFmt>
      <c:pivotFmt>
        <c:idx val="168"/>
        <c:dLbl>
          <c:idx val="0"/>
          <c:showLegendKey val="0"/>
          <c:showVal val="0"/>
          <c:showCatName val="1"/>
          <c:showSerName val="0"/>
          <c:showPercent val="1"/>
          <c:showBubbleSize val="0"/>
          <c:extLst>
            <c:ext xmlns:c15="http://schemas.microsoft.com/office/drawing/2012/chart" uri="{CE6537A1-D6FC-4f65-9D91-7224C49458BB}"/>
          </c:extLst>
        </c:dLbl>
      </c:pivotFmt>
      <c:pivotFmt>
        <c:idx val="169"/>
        <c:dLbl>
          <c:idx val="0"/>
          <c:showLegendKey val="0"/>
          <c:showVal val="0"/>
          <c:showCatName val="1"/>
          <c:showSerName val="0"/>
          <c:showPercent val="1"/>
          <c:showBubbleSize val="0"/>
          <c:extLst>
            <c:ext xmlns:c15="http://schemas.microsoft.com/office/drawing/2012/chart" uri="{CE6537A1-D6FC-4f65-9D91-7224C49458BB}"/>
          </c:extLst>
        </c:dLbl>
      </c:pivotFmt>
      <c:pivotFmt>
        <c:idx val="170"/>
        <c:dLbl>
          <c:idx val="0"/>
          <c:showLegendKey val="0"/>
          <c:showVal val="0"/>
          <c:showCatName val="1"/>
          <c:showSerName val="0"/>
          <c:showPercent val="1"/>
          <c:showBubbleSize val="0"/>
          <c:extLst>
            <c:ext xmlns:c15="http://schemas.microsoft.com/office/drawing/2012/chart" uri="{CE6537A1-D6FC-4f65-9D91-7224C49458BB}"/>
          </c:extLst>
        </c:dLbl>
      </c:pivotFmt>
      <c:pivotFmt>
        <c:idx val="171"/>
        <c:dLbl>
          <c:idx val="0"/>
          <c:showLegendKey val="0"/>
          <c:showVal val="0"/>
          <c:showCatName val="1"/>
          <c:showSerName val="0"/>
          <c:showPercent val="1"/>
          <c:showBubbleSize val="0"/>
          <c:extLst>
            <c:ext xmlns:c15="http://schemas.microsoft.com/office/drawing/2012/chart" uri="{CE6537A1-D6FC-4f65-9D91-7224C49458BB}"/>
          </c:extLst>
        </c:dLbl>
      </c:pivotFmt>
      <c:pivotFmt>
        <c:idx val="172"/>
        <c:dLbl>
          <c:idx val="0"/>
          <c:showLegendKey val="0"/>
          <c:showVal val="0"/>
          <c:showCatName val="1"/>
          <c:showSerName val="0"/>
          <c:showPercent val="1"/>
          <c:showBubbleSize val="0"/>
          <c:extLst>
            <c:ext xmlns:c15="http://schemas.microsoft.com/office/drawing/2012/chart" uri="{CE6537A1-D6FC-4f65-9D91-7224C49458BB}"/>
          </c:extLst>
        </c:dLbl>
      </c:pivotFmt>
      <c:pivotFmt>
        <c:idx val="173"/>
        <c:dLbl>
          <c:idx val="0"/>
          <c:showLegendKey val="0"/>
          <c:showVal val="0"/>
          <c:showCatName val="1"/>
          <c:showSerName val="0"/>
          <c:showPercent val="1"/>
          <c:showBubbleSize val="0"/>
          <c:extLst>
            <c:ext xmlns:c15="http://schemas.microsoft.com/office/drawing/2012/chart" uri="{CE6537A1-D6FC-4f65-9D91-7224C49458BB}"/>
          </c:extLst>
        </c:dLbl>
      </c:pivotFmt>
      <c:pivotFmt>
        <c:idx val="174"/>
        <c:dLbl>
          <c:idx val="0"/>
          <c:showLegendKey val="0"/>
          <c:showVal val="0"/>
          <c:showCatName val="1"/>
          <c:showSerName val="0"/>
          <c:showPercent val="1"/>
          <c:showBubbleSize val="0"/>
          <c:extLst>
            <c:ext xmlns:c15="http://schemas.microsoft.com/office/drawing/2012/chart" uri="{CE6537A1-D6FC-4f65-9D91-7224C49458BB}"/>
          </c:extLst>
        </c:dLbl>
      </c:pivotFmt>
      <c:pivotFmt>
        <c:idx val="175"/>
        <c:dLbl>
          <c:idx val="0"/>
          <c:showLegendKey val="0"/>
          <c:showVal val="0"/>
          <c:showCatName val="1"/>
          <c:showSerName val="0"/>
          <c:showPercent val="1"/>
          <c:showBubbleSize val="0"/>
          <c:extLst>
            <c:ext xmlns:c15="http://schemas.microsoft.com/office/drawing/2012/chart" uri="{CE6537A1-D6FC-4f65-9D91-7224C49458BB}"/>
          </c:extLst>
        </c:dLbl>
      </c:pivotFmt>
      <c:pivotFmt>
        <c:idx val="176"/>
        <c:dLbl>
          <c:idx val="0"/>
          <c:showLegendKey val="0"/>
          <c:showVal val="0"/>
          <c:showCatName val="1"/>
          <c:showSerName val="0"/>
          <c:showPercent val="1"/>
          <c:showBubbleSize val="0"/>
          <c:extLst>
            <c:ext xmlns:c15="http://schemas.microsoft.com/office/drawing/2012/chart" uri="{CE6537A1-D6FC-4f65-9D91-7224C49458BB}"/>
          </c:extLst>
        </c:dLbl>
      </c:pivotFmt>
      <c:pivotFmt>
        <c:idx val="177"/>
        <c:dLbl>
          <c:idx val="0"/>
          <c:showLegendKey val="0"/>
          <c:showVal val="0"/>
          <c:showCatName val="1"/>
          <c:showSerName val="0"/>
          <c:showPercent val="1"/>
          <c:showBubbleSize val="0"/>
          <c:extLst>
            <c:ext xmlns:c15="http://schemas.microsoft.com/office/drawing/2012/chart" uri="{CE6537A1-D6FC-4f65-9D91-7224C49458BB}"/>
          </c:extLst>
        </c:dLbl>
      </c:pivotFmt>
      <c:pivotFmt>
        <c:idx val="178"/>
        <c:dLbl>
          <c:idx val="0"/>
          <c:showLegendKey val="0"/>
          <c:showVal val="0"/>
          <c:showCatName val="1"/>
          <c:showSerName val="0"/>
          <c:showPercent val="1"/>
          <c:showBubbleSize val="0"/>
          <c:extLst>
            <c:ext xmlns:c15="http://schemas.microsoft.com/office/drawing/2012/chart" uri="{CE6537A1-D6FC-4f65-9D91-7224C49458BB}"/>
          </c:extLst>
        </c:dLbl>
      </c:pivotFmt>
      <c:pivotFmt>
        <c:idx val="179"/>
        <c:dLbl>
          <c:idx val="0"/>
          <c:showLegendKey val="0"/>
          <c:showVal val="0"/>
          <c:showCatName val="1"/>
          <c:showSerName val="0"/>
          <c:showPercent val="1"/>
          <c:showBubbleSize val="0"/>
          <c:extLst>
            <c:ext xmlns:c15="http://schemas.microsoft.com/office/drawing/2012/chart" uri="{CE6537A1-D6FC-4f65-9D91-7224C49458BB}"/>
          </c:extLst>
        </c:dLbl>
      </c:pivotFmt>
      <c:pivotFmt>
        <c:idx val="180"/>
        <c:dLbl>
          <c:idx val="0"/>
          <c:showLegendKey val="0"/>
          <c:showVal val="0"/>
          <c:showCatName val="1"/>
          <c:showSerName val="0"/>
          <c:showPercent val="1"/>
          <c:showBubbleSize val="0"/>
          <c:extLst>
            <c:ext xmlns:c15="http://schemas.microsoft.com/office/drawing/2012/chart" uri="{CE6537A1-D6FC-4f65-9D91-7224C49458BB}"/>
          </c:extLst>
        </c:dLbl>
      </c:pivotFmt>
      <c:pivotFmt>
        <c:idx val="181"/>
        <c:dLbl>
          <c:idx val="0"/>
          <c:showLegendKey val="0"/>
          <c:showVal val="0"/>
          <c:showCatName val="1"/>
          <c:showSerName val="0"/>
          <c:showPercent val="1"/>
          <c:showBubbleSize val="0"/>
          <c:extLst>
            <c:ext xmlns:c15="http://schemas.microsoft.com/office/drawing/2012/chart" uri="{CE6537A1-D6FC-4f65-9D91-7224C49458BB}"/>
          </c:extLst>
        </c:dLbl>
      </c:pivotFmt>
      <c:pivotFmt>
        <c:idx val="182"/>
        <c:dLbl>
          <c:idx val="0"/>
          <c:showLegendKey val="0"/>
          <c:showVal val="0"/>
          <c:showCatName val="1"/>
          <c:showSerName val="0"/>
          <c:showPercent val="1"/>
          <c:showBubbleSize val="0"/>
          <c:extLst>
            <c:ext xmlns:c15="http://schemas.microsoft.com/office/drawing/2012/chart" uri="{CE6537A1-D6FC-4f65-9D91-7224C49458BB}"/>
          </c:extLst>
        </c:dLbl>
      </c:pivotFmt>
      <c:pivotFmt>
        <c:idx val="183"/>
        <c:dLbl>
          <c:idx val="0"/>
          <c:showLegendKey val="0"/>
          <c:showVal val="0"/>
          <c:showCatName val="1"/>
          <c:showSerName val="0"/>
          <c:showPercent val="1"/>
          <c:showBubbleSize val="0"/>
          <c:extLst>
            <c:ext xmlns:c15="http://schemas.microsoft.com/office/drawing/2012/chart" uri="{CE6537A1-D6FC-4f65-9D91-7224C49458BB}"/>
          </c:extLst>
        </c:dLbl>
      </c:pivotFmt>
      <c:pivotFmt>
        <c:idx val="184"/>
        <c:dLbl>
          <c:idx val="0"/>
          <c:showLegendKey val="0"/>
          <c:showVal val="0"/>
          <c:showCatName val="1"/>
          <c:showSerName val="0"/>
          <c:showPercent val="1"/>
          <c:showBubbleSize val="0"/>
          <c:extLst>
            <c:ext xmlns:c15="http://schemas.microsoft.com/office/drawing/2012/chart" uri="{CE6537A1-D6FC-4f65-9D91-7224C49458BB}"/>
          </c:extLst>
        </c:dLbl>
      </c:pivotFmt>
      <c:pivotFmt>
        <c:idx val="185"/>
        <c:dLbl>
          <c:idx val="0"/>
          <c:showLegendKey val="0"/>
          <c:showVal val="0"/>
          <c:showCatName val="1"/>
          <c:showSerName val="0"/>
          <c:showPercent val="1"/>
          <c:showBubbleSize val="0"/>
          <c:extLst>
            <c:ext xmlns:c15="http://schemas.microsoft.com/office/drawing/2012/chart" uri="{CE6537A1-D6FC-4f65-9D91-7224C49458BB}"/>
          </c:extLst>
        </c:dLbl>
      </c:pivotFmt>
      <c:pivotFmt>
        <c:idx val="186"/>
        <c:dLbl>
          <c:idx val="0"/>
          <c:showLegendKey val="0"/>
          <c:showVal val="0"/>
          <c:showCatName val="1"/>
          <c:showSerName val="0"/>
          <c:showPercent val="1"/>
          <c:showBubbleSize val="0"/>
          <c:extLst>
            <c:ext xmlns:c15="http://schemas.microsoft.com/office/drawing/2012/chart" uri="{CE6537A1-D6FC-4f65-9D91-7224C49458BB}"/>
          </c:extLst>
        </c:dLbl>
      </c:pivotFmt>
      <c:pivotFmt>
        <c:idx val="187"/>
        <c:dLbl>
          <c:idx val="0"/>
          <c:showLegendKey val="0"/>
          <c:showVal val="0"/>
          <c:showCatName val="1"/>
          <c:showSerName val="0"/>
          <c:showPercent val="1"/>
          <c:showBubbleSize val="0"/>
          <c:extLst>
            <c:ext xmlns:c15="http://schemas.microsoft.com/office/drawing/2012/chart" uri="{CE6537A1-D6FC-4f65-9D91-7224C49458BB}"/>
          </c:extLst>
        </c:dLbl>
      </c:pivotFmt>
      <c:pivotFmt>
        <c:idx val="188"/>
        <c:dLbl>
          <c:idx val="0"/>
          <c:showLegendKey val="0"/>
          <c:showVal val="0"/>
          <c:showCatName val="1"/>
          <c:showSerName val="0"/>
          <c:showPercent val="1"/>
          <c:showBubbleSize val="0"/>
          <c:extLst>
            <c:ext xmlns:c15="http://schemas.microsoft.com/office/drawing/2012/chart" uri="{CE6537A1-D6FC-4f65-9D91-7224C49458BB}"/>
          </c:extLst>
        </c:dLbl>
      </c:pivotFmt>
      <c:pivotFmt>
        <c:idx val="189"/>
        <c:dLbl>
          <c:idx val="0"/>
          <c:showLegendKey val="0"/>
          <c:showVal val="0"/>
          <c:showCatName val="1"/>
          <c:showSerName val="0"/>
          <c:showPercent val="1"/>
          <c:showBubbleSize val="0"/>
          <c:extLst>
            <c:ext xmlns:c15="http://schemas.microsoft.com/office/drawing/2012/chart" uri="{CE6537A1-D6FC-4f65-9D91-7224C49458BB}"/>
          </c:extLst>
        </c:dLbl>
      </c:pivotFmt>
      <c:pivotFmt>
        <c:idx val="190"/>
        <c:dLbl>
          <c:idx val="0"/>
          <c:showLegendKey val="0"/>
          <c:showVal val="0"/>
          <c:showCatName val="1"/>
          <c:showSerName val="0"/>
          <c:showPercent val="1"/>
          <c:showBubbleSize val="0"/>
          <c:extLst>
            <c:ext xmlns:c15="http://schemas.microsoft.com/office/drawing/2012/chart" uri="{CE6537A1-D6FC-4f65-9D91-7224C49458BB}"/>
          </c:extLst>
        </c:dLbl>
      </c:pivotFmt>
      <c:pivotFmt>
        <c:idx val="191"/>
        <c:dLbl>
          <c:idx val="0"/>
          <c:showLegendKey val="0"/>
          <c:showVal val="0"/>
          <c:showCatName val="1"/>
          <c:showSerName val="0"/>
          <c:showPercent val="1"/>
          <c:showBubbleSize val="0"/>
          <c:extLst>
            <c:ext xmlns:c15="http://schemas.microsoft.com/office/drawing/2012/chart" uri="{CE6537A1-D6FC-4f65-9D91-7224C49458BB}"/>
          </c:extLst>
        </c:dLbl>
      </c:pivotFmt>
      <c:pivotFmt>
        <c:idx val="192"/>
        <c:dLbl>
          <c:idx val="0"/>
          <c:showLegendKey val="0"/>
          <c:showVal val="0"/>
          <c:showCatName val="1"/>
          <c:showSerName val="0"/>
          <c:showPercent val="1"/>
          <c:showBubbleSize val="0"/>
          <c:extLst>
            <c:ext xmlns:c15="http://schemas.microsoft.com/office/drawing/2012/chart" uri="{CE6537A1-D6FC-4f65-9D91-7224C49458BB}"/>
          </c:extLst>
        </c:dLbl>
      </c:pivotFmt>
      <c:pivotFmt>
        <c:idx val="193"/>
        <c:dLbl>
          <c:idx val="0"/>
          <c:showLegendKey val="0"/>
          <c:showVal val="0"/>
          <c:showCatName val="1"/>
          <c:showSerName val="0"/>
          <c:showPercent val="1"/>
          <c:showBubbleSize val="0"/>
          <c:extLst>
            <c:ext xmlns:c15="http://schemas.microsoft.com/office/drawing/2012/chart" uri="{CE6537A1-D6FC-4f65-9D91-7224C49458BB}"/>
          </c:extLst>
        </c:dLbl>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
        <c:idx val="195"/>
        <c:dLbl>
          <c:idx val="0"/>
          <c:layout>
            <c:manualLayout>
              <c:x val="-1.4382720508560284E-2"/>
              <c:y val="-6.7797913128505999E-2"/>
            </c:manualLayout>
          </c:layout>
          <c:showLegendKey val="0"/>
          <c:showVal val="0"/>
          <c:showCatName val="1"/>
          <c:showSerName val="0"/>
          <c:showPercent val="1"/>
          <c:showBubbleSize val="0"/>
          <c:extLst>
            <c:ext xmlns:c15="http://schemas.microsoft.com/office/drawing/2012/chart" uri="{CE6537A1-D6FC-4f65-9D91-7224C49458BB}"/>
          </c:extLst>
        </c:dLbl>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5184248757896083E-2"/>
              <c:y val="-0.11955444907621841"/>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3.9685520961255986E-2"/>
              <c:y val="4.5693736812310228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4.0733182434764557E-2"/>
              <c:y val="-8.581551386958982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extLst>
            <c:ext xmlns:c15="http://schemas.microsoft.com/office/drawing/2012/chart" uri="{CE6537A1-D6FC-4f65-9D91-7224C49458BB}"/>
          </c:extLst>
        </c:dLbl>
      </c:pivotFmt>
      <c:pivotFmt>
        <c:idx val="210"/>
        <c:dLbl>
          <c:idx val="0"/>
          <c:layout>
            <c:manualLayout>
              <c:x val="-2.5870651424220012E-3"/>
              <c:y val="-3.557874231238336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
        <c:idx val="2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2.21395490701277E-2"/>
              <c:y val="0.1199983274149554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
        <c:idx val="2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
        <c:idx val="2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
        <c:idx val="214"/>
        <c:dLbl>
          <c:idx val="0"/>
          <c:layout>
            <c:manualLayout>
              <c:x val="-1.6383665057515037E-2"/>
              <c:y val="-0.10997174049562823"/>
            </c:manualLayout>
          </c:layout>
          <c:showLegendKey val="0"/>
          <c:showVal val="0"/>
          <c:showCatName val="1"/>
          <c:showSerName val="0"/>
          <c:showPercent val="1"/>
          <c:showBubbleSize val="0"/>
          <c:extLst>
            <c:ext xmlns:c15="http://schemas.microsoft.com/office/drawing/2012/chart" uri="{CE6537A1-D6FC-4f65-9D91-7224C49458BB}"/>
          </c:extLst>
        </c:dLbl>
      </c:pivotFmt>
      <c:pivotFmt>
        <c:idx val="215"/>
        <c:dLbl>
          <c:idx val="0"/>
          <c:layout>
            <c:manualLayout>
              <c:x val="-2.1764055808813392E-2"/>
              <c:y val="-7.9987883033025786E-2"/>
            </c:manualLayout>
          </c:layout>
          <c:showLegendKey val="0"/>
          <c:showVal val="0"/>
          <c:showCatName val="1"/>
          <c:showSerName val="0"/>
          <c:showPercent val="1"/>
          <c:showBubbleSize val="0"/>
          <c:extLst>
            <c:ext xmlns:c15="http://schemas.microsoft.com/office/drawing/2012/chart" uri="{CE6537A1-D6FC-4f65-9D91-7224C49458BB}"/>
          </c:extLst>
        </c:dLbl>
      </c:pivotFmt>
      <c:pivotFmt>
        <c:idx val="2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
        <c:idx val="2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
        <c:idx val="2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6238532110091745"/>
          <c:y val="0.24720195821110597"/>
          <c:w val="0.4871259998564389"/>
          <c:h val="0.67269780932555845"/>
        </c:manualLayout>
      </c:layout>
      <c:pie3DChart>
        <c:varyColors val="1"/>
        <c:ser>
          <c:idx val="0"/>
          <c:order val="0"/>
          <c:tx>
            <c:strRef>
              <c:f>Hoja2!$B$6</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3E9-4735-A5A8-1995C44A45C1}"/>
              </c:ext>
            </c:extLst>
          </c:dPt>
          <c:dPt>
            <c:idx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3E9-4735-A5A8-1995C44A45C1}"/>
              </c:ext>
            </c:extLst>
          </c:dPt>
          <c:dPt>
            <c:idx val="2"/>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3E9-4735-A5A8-1995C44A45C1}"/>
              </c:ext>
            </c:extLst>
          </c:dPt>
          <c:dPt>
            <c:idx val="3"/>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3E9-4735-A5A8-1995C44A45C1}"/>
              </c:ext>
            </c:extLst>
          </c:dPt>
          <c:dPt>
            <c:idx val="4"/>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3E9-4735-A5A8-1995C44A45C1}"/>
              </c:ext>
            </c:extLst>
          </c:dPt>
          <c:dPt>
            <c:idx val="5"/>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3E9-4735-A5A8-1995C44A45C1}"/>
              </c:ext>
            </c:extLst>
          </c:dPt>
          <c:dPt>
            <c:idx val="6"/>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3E9-4735-A5A8-1995C44A45C1}"/>
              </c:ext>
            </c:extLst>
          </c:dPt>
          <c:dPt>
            <c:idx val="7"/>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3E9-4735-A5A8-1995C44A45C1}"/>
              </c:ext>
            </c:extLst>
          </c:dPt>
          <c:dPt>
            <c:idx val="8"/>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3E9-4735-A5A8-1995C44A45C1}"/>
              </c:ext>
            </c:extLst>
          </c:dPt>
          <c:dPt>
            <c:idx val="9"/>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43E9-4735-A5A8-1995C44A45C1}"/>
              </c:ext>
            </c:extLst>
          </c:dPt>
          <c:dPt>
            <c:idx val="10"/>
            <c:bubble3D val="0"/>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5-43E9-4735-A5A8-1995C44A45C1}"/>
              </c:ext>
            </c:extLst>
          </c:dPt>
          <c:dPt>
            <c:idx val="11"/>
            <c:bubble3D val="0"/>
            <c:spPr>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7-43E9-4735-A5A8-1995C44A45C1}"/>
              </c:ext>
            </c:extLst>
          </c:dPt>
          <c:dPt>
            <c:idx val="12"/>
            <c:bubble3D val="0"/>
            <c:spPr>
              <a:gradFill rotWithShape="1">
                <a:gsLst>
                  <a:gs pos="0">
                    <a:schemeClr val="accent1">
                      <a:lumMod val="60000"/>
                      <a:lumOff val="40000"/>
                      <a:satMod val="103000"/>
                      <a:lumMod val="102000"/>
                      <a:tint val="94000"/>
                    </a:schemeClr>
                  </a:gs>
                  <a:gs pos="50000">
                    <a:schemeClr val="accent1">
                      <a:lumMod val="60000"/>
                      <a:lumOff val="40000"/>
                      <a:satMod val="110000"/>
                      <a:lumMod val="100000"/>
                      <a:shade val="100000"/>
                    </a:schemeClr>
                  </a:gs>
                  <a:gs pos="100000">
                    <a:schemeClr val="accent1">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9-43E9-4735-A5A8-1995C44A45C1}"/>
              </c:ext>
            </c:extLst>
          </c:dPt>
          <c:dPt>
            <c:idx val="13"/>
            <c:bubble3D val="0"/>
            <c:spPr>
              <a:gradFill rotWithShape="1">
                <a:gsLst>
                  <a:gs pos="0">
                    <a:schemeClr val="accent3">
                      <a:lumMod val="60000"/>
                      <a:lumOff val="40000"/>
                      <a:satMod val="103000"/>
                      <a:lumMod val="102000"/>
                      <a:tint val="94000"/>
                    </a:schemeClr>
                  </a:gs>
                  <a:gs pos="50000">
                    <a:schemeClr val="accent3">
                      <a:lumMod val="60000"/>
                      <a:lumOff val="40000"/>
                      <a:satMod val="110000"/>
                      <a:lumMod val="100000"/>
                      <a:shade val="100000"/>
                    </a:schemeClr>
                  </a:gs>
                  <a:gs pos="100000">
                    <a:schemeClr val="accent3">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B-43E9-4735-A5A8-1995C44A45C1}"/>
              </c:ext>
            </c:extLst>
          </c:dPt>
          <c:dPt>
            <c:idx val="14"/>
            <c:bubble3D val="0"/>
            <c:spPr>
              <a:gradFill rotWithShape="1">
                <a:gsLst>
                  <a:gs pos="0">
                    <a:schemeClr val="accent5">
                      <a:lumMod val="60000"/>
                      <a:lumOff val="40000"/>
                      <a:satMod val="103000"/>
                      <a:lumMod val="102000"/>
                      <a:tint val="94000"/>
                    </a:schemeClr>
                  </a:gs>
                  <a:gs pos="50000">
                    <a:schemeClr val="accent5">
                      <a:lumMod val="60000"/>
                      <a:lumOff val="40000"/>
                      <a:satMod val="110000"/>
                      <a:lumMod val="100000"/>
                      <a:shade val="100000"/>
                    </a:schemeClr>
                  </a:gs>
                  <a:gs pos="100000">
                    <a:schemeClr val="accent5">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D-43E9-4735-A5A8-1995C44A45C1}"/>
              </c:ext>
            </c:extLst>
          </c:dPt>
          <c:dPt>
            <c:idx val="15"/>
            <c:bubble3D val="0"/>
            <c:spPr>
              <a:gradFill rotWithShape="1">
                <a:gsLst>
                  <a:gs pos="0">
                    <a:schemeClr val="accent1">
                      <a:lumMod val="50000"/>
                      <a:satMod val="103000"/>
                      <a:lumMod val="102000"/>
                      <a:tint val="94000"/>
                    </a:schemeClr>
                  </a:gs>
                  <a:gs pos="50000">
                    <a:schemeClr val="accent1">
                      <a:lumMod val="50000"/>
                      <a:satMod val="110000"/>
                      <a:lumMod val="100000"/>
                      <a:shade val="100000"/>
                    </a:schemeClr>
                  </a:gs>
                  <a:gs pos="100000">
                    <a:schemeClr val="accent1">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F-43E9-4735-A5A8-1995C44A45C1}"/>
              </c:ext>
            </c:extLst>
          </c:dPt>
          <c:dPt>
            <c:idx val="16"/>
            <c:bubble3D val="0"/>
            <c:spPr>
              <a:gradFill rotWithShape="1">
                <a:gsLst>
                  <a:gs pos="0">
                    <a:schemeClr val="accent3">
                      <a:lumMod val="50000"/>
                      <a:satMod val="103000"/>
                      <a:lumMod val="102000"/>
                      <a:tint val="94000"/>
                    </a:schemeClr>
                  </a:gs>
                  <a:gs pos="50000">
                    <a:schemeClr val="accent3">
                      <a:lumMod val="50000"/>
                      <a:satMod val="110000"/>
                      <a:lumMod val="100000"/>
                      <a:shade val="100000"/>
                    </a:schemeClr>
                  </a:gs>
                  <a:gs pos="100000">
                    <a:schemeClr val="accent3">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1-43E9-4735-A5A8-1995C44A45C1}"/>
              </c:ext>
            </c:extLst>
          </c:dPt>
          <c:dPt>
            <c:idx val="17"/>
            <c:bubble3D val="0"/>
            <c:spPr>
              <a:gradFill rotWithShape="1">
                <a:gsLst>
                  <a:gs pos="0">
                    <a:schemeClr val="accent5">
                      <a:lumMod val="50000"/>
                      <a:satMod val="103000"/>
                      <a:lumMod val="102000"/>
                      <a:tint val="94000"/>
                    </a:schemeClr>
                  </a:gs>
                  <a:gs pos="50000">
                    <a:schemeClr val="accent5">
                      <a:lumMod val="50000"/>
                      <a:satMod val="110000"/>
                      <a:lumMod val="100000"/>
                      <a:shade val="100000"/>
                    </a:schemeClr>
                  </a:gs>
                  <a:gs pos="100000">
                    <a:schemeClr val="accent5">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3-43E9-4735-A5A8-1995C44A45C1}"/>
              </c:ext>
            </c:extLst>
          </c:dPt>
          <c:dPt>
            <c:idx val="18"/>
            <c:bubble3D val="0"/>
            <c:spPr>
              <a:gradFill rotWithShape="1">
                <a:gsLst>
                  <a:gs pos="0">
                    <a:schemeClr val="accent1">
                      <a:lumMod val="70000"/>
                      <a:lumOff val="30000"/>
                      <a:satMod val="103000"/>
                      <a:lumMod val="102000"/>
                      <a:tint val="94000"/>
                    </a:schemeClr>
                  </a:gs>
                  <a:gs pos="50000">
                    <a:schemeClr val="accent1">
                      <a:lumMod val="70000"/>
                      <a:lumOff val="30000"/>
                      <a:satMod val="110000"/>
                      <a:lumMod val="100000"/>
                      <a:shade val="100000"/>
                    </a:schemeClr>
                  </a:gs>
                  <a:gs pos="100000">
                    <a:schemeClr val="accent1">
                      <a:lumMod val="70000"/>
                      <a:lumOff val="3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5-43E9-4735-A5A8-1995C44A45C1}"/>
              </c:ext>
            </c:extLst>
          </c:dPt>
          <c:dPt>
            <c:idx val="19"/>
            <c:bubble3D val="0"/>
            <c:spPr>
              <a:gradFill rotWithShape="1">
                <a:gsLst>
                  <a:gs pos="0">
                    <a:schemeClr val="accent3">
                      <a:lumMod val="70000"/>
                      <a:lumOff val="30000"/>
                      <a:satMod val="103000"/>
                      <a:lumMod val="102000"/>
                      <a:tint val="94000"/>
                    </a:schemeClr>
                  </a:gs>
                  <a:gs pos="50000">
                    <a:schemeClr val="accent3">
                      <a:lumMod val="70000"/>
                      <a:lumOff val="30000"/>
                      <a:satMod val="110000"/>
                      <a:lumMod val="100000"/>
                      <a:shade val="100000"/>
                    </a:schemeClr>
                  </a:gs>
                  <a:gs pos="100000">
                    <a:schemeClr val="accent3">
                      <a:lumMod val="70000"/>
                      <a:lumOff val="3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7-43E9-4735-A5A8-1995C44A45C1}"/>
              </c:ext>
            </c:extLst>
          </c:dPt>
          <c:dPt>
            <c:idx val="20"/>
            <c:bubble3D val="0"/>
            <c:spPr>
              <a:gradFill rotWithShape="1">
                <a:gsLst>
                  <a:gs pos="0">
                    <a:schemeClr val="accent5">
                      <a:lumMod val="70000"/>
                      <a:lumOff val="30000"/>
                      <a:satMod val="103000"/>
                      <a:lumMod val="102000"/>
                      <a:tint val="94000"/>
                    </a:schemeClr>
                  </a:gs>
                  <a:gs pos="50000">
                    <a:schemeClr val="accent5">
                      <a:lumMod val="70000"/>
                      <a:lumOff val="30000"/>
                      <a:satMod val="110000"/>
                      <a:lumMod val="100000"/>
                      <a:shade val="100000"/>
                    </a:schemeClr>
                  </a:gs>
                  <a:gs pos="100000">
                    <a:schemeClr val="accent5">
                      <a:lumMod val="70000"/>
                      <a:lumOff val="3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9-43E9-4735-A5A8-1995C44A45C1}"/>
              </c:ext>
            </c:extLst>
          </c:dPt>
          <c:dPt>
            <c:idx val="21"/>
            <c:bubble3D val="0"/>
            <c:spPr>
              <a:gradFill rotWithShape="1">
                <a:gsLst>
                  <a:gs pos="0">
                    <a:schemeClr val="accent1">
                      <a:lumMod val="70000"/>
                      <a:satMod val="103000"/>
                      <a:lumMod val="102000"/>
                      <a:tint val="94000"/>
                    </a:schemeClr>
                  </a:gs>
                  <a:gs pos="50000">
                    <a:schemeClr val="accent1">
                      <a:lumMod val="70000"/>
                      <a:satMod val="110000"/>
                      <a:lumMod val="100000"/>
                      <a:shade val="100000"/>
                    </a:schemeClr>
                  </a:gs>
                  <a:gs pos="100000">
                    <a:schemeClr val="accent1">
                      <a:lumMod val="7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B-43E9-4735-A5A8-1995C44A45C1}"/>
              </c:ext>
            </c:extLst>
          </c:dPt>
          <c:dPt>
            <c:idx val="22"/>
            <c:bubble3D val="0"/>
            <c:spPr>
              <a:gradFill rotWithShape="1">
                <a:gsLst>
                  <a:gs pos="0">
                    <a:schemeClr val="accent3">
                      <a:lumMod val="70000"/>
                      <a:satMod val="103000"/>
                      <a:lumMod val="102000"/>
                      <a:tint val="94000"/>
                    </a:schemeClr>
                  </a:gs>
                  <a:gs pos="50000">
                    <a:schemeClr val="accent3">
                      <a:lumMod val="70000"/>
                      <a:satMod val="110000"/>
                      <a:lumMod val="100000"/>
                      <a:shade val="100000"/>
                    </a:schemeClr>
                  </a:gs>
                  <a:gs pos="100000">
                    <a:schemeClr val="accent3">
                      <a:lumMod val="7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D-43E9-4735-A5A8-1995C44A45C1}"/>
              </c:ext>
            </c:extLst>
          </c:dPt>
          <c:dPt>
            <c:idx val="23"/>
            <c:bubble3D val="0"/>
            <c:spPr>
              <a:gradFill rotWithShape="1">
                <a:gsLst>
                  <a:gs pos="0">
                    <a:schemeClr val="accent5">
                      <a:lumMod val="70000"/>
                      <a:satMod val="103000"/>
                      <a:lumMod val="102000"/>
                      <a:tint val="94000"/>
                    </a:schemeClr>
                  </a:gs>
                  <a:gs pos="50000">
                    <a:schemeClr val="accent5">
                      <a:lumMod val="70000"/>
                      <a:satMod val="110000"/>
                      <a:lumMod val="100000"/>
                      <a:shade val="100000"/>
                    </a:schemeClr>
                  </a:gs>
                  <a:gs pos="100000">
                    <a:schemeClr val="accent5">
                      <a:lumMod val="7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F-43E9-4735-A5A8-1995C44A45C1}"/>
              </c:ext>
            </c:extLst>
          </c:dPt>
          <c:dPt>
            <c:idx val="24"/>
            <c:bubble3D val="0"/>
            <c:spPr>
              <a:gradFill rotWithShape="1">
                <a:gsLst>
                  <a:gs pos="0">
                    <a:schemeClr val="accent1">
                      <a:lumMod val="50000"/>
                      <a:lumOff val="50000"/>
                      <a:satMod val="103000"/>
                      <a:lumMod val="102000"/>
                      <a:tint val="94000"/>
                    </a:schemeClr>
                  </a:gs>
                  <a:gs pos="50000">
                    <a:schemeClr val="accent1">
                      <a:lumMod val="50000"/>
                      <a:lumOff val="50000"/>
                      <a:satMod val="110000"/>
                      <a:lumMod val="100000"/>
                      <a:shade val="100000"/>
                    </a:schemeClr>
                  </a:gs>
                  <a:gs pos="100000">
                    <a:schemeClr val="accent1">
                      <a:lumMod val="50000"/>
                      <a:lumOff val="5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1-43E9-4735-A5A8-1995C44A45C1}"/>
              </c:ext>
            </c:extLst>
          </c:dPt>
          <c:dPt>
            <c:idx val="25"/>
            <c:bubble3D val="0"/>
            <c:spPr>
              <a:gradFill rotWithShape="1">
                <a:gsLst>
                  <a:gs pos="0">
                    <a:schemeClr val="accent3">
                      <a:lumMod val="50000"/>
                      <a:lumOff val="50000"/>
                      <a:satMod val="103000"/>
                      <a:lumMod val="102000"/>
                      <a:tint val="94000"/>
                    </a:schemeClr>
                  </a:gs>
                  <a:gs pos="50000">
                    <a:schemeClr val="accent3">
                      <a:lumMod val="50000"/>
                      <a:lumOff val="50000"/>
                      <a:satMod val="110000"/>
                      <a:lumMod val="100000"/>
                      <a:shade val="100000"/>
                    </a:schemeClr>
                  </a:gs>
                  <a:gs pos="100000">
                    <a:schemeClr val="accent3">
                      <a:lumMod val="50000"/>
                      <a:lumOff val="5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3-43E9-4735-A5A8-1995C44A45C1}"/>
              </c:ext>
            </c:extLst>
          </c:dPt>
          <c:dPt>
            <c:idx val="26"/>
            <c:bubble3D val="0"/>
            <c:spPr>
              <a:gradFill rotWithShape="1">
                <a:gsLst>
                  <a:gs pos="0">
                    <a:schemeClr val="accent5">
                      <a:lumMod val="50000"/>
                      <a:lumOff val="50000"/>
                      <a:satMod val="103000"/>
                      <a:lumMod val="102000"/>
                      <a:tint val="94000"/>
                    </a:schemeClr>
                  </a:gs>
                  <a:gs pos="50000">
                    <a:schemeClr val="accent5">
                      <a:lumMod val="50000"/>
                      <a:lumOff val="50000"/>
                      <a:satMod val="110000"/>
                      <a:lumMod val="100000"/>
                      <a:shade val="100000"/>
                    </a:schemeClr>
                  </a:gs>
                  <a:gs pos="100000">
                    <a:schemeClr val="accent5">
                      <a:lumMod val="50000"/>
                      <a:lumOff val="5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5-43E9-4735-A5A8-1995C44A45C1}"/>
              </c:ext>
            </c:extLst>
          </c:dPt>
          <c:dPt>
            <c:idx val="27"/>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7-43E9-4735-A5A8-1995C44A45C1}"/>
              </c:ext>
            </c:extLst>
          </c:dPt>
          <c:dPt>
            <c:idx val="28"/>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9-43E9-4735-A5A8-1995C44A45C1}"/>
              </c:ext>
            </c:extLst>
          </c:dPt>
          <c:dPt>
            <c:idx val="29"/>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B-43E9-4735-A5A8-1995C44A45C1}"/>
              </c:ext>
            </c:extLst>
          </c:dPt>
          <c:dPt>
            <c:idx val="30"/>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D-43E9-4735-A5A8-1995C44A45C1}"/>
              </c:ext>
            </c:extLst>
          </c:dPt>
          <c:dPt>
            <c:idx val="31"/>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3F-43E9-4735-A5A8-1995C44A45C1}"/>
              </c:ext>
            </c:extLst>
          </c:dPt>
          <c:dPt>
            <c:idx val="32"/>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1-43E9-4735-A5A8-1995C44A45C1}"/>
              </c:ext>
            </c:extLst>
          </c:dPt>
          <c:dPt>
            <c:idx val="33"/>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3-43E9-4735-A5A8-1995C44A45C1}"/>
              </c:ext>
            </c:extLst>
          </c:dPt>
          <c:dPt>
            <c:idx val="3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5-43E9-4735-A5A8-1995C44A45C1}"/>
              </c:ext>
            </c:extLst>
          </c:dPt>
          <c:dPt>
            <c:idx val="35"/>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7-43E9-4735-A5A8-1995C44A45C1}"/>
              </c:ext>
            </c:extLst>
          </c:dPt>
          <c:dPt>
            <c:idx val="36"/>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9-43E9-4735-A5A8-1995C44A45C1}"/>
              </c:ext>
            </c:extLst>
          </c:dPt>
          <c:dPt>
            <c:idx val="37"/>
            <c:bubble3D val="0"/>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B-43E9-4735-A5A8-1995C44A45C1}"/>
              </c:ext>
            </c:extLst>
          </c:dPt>
          <c:dPt>
            <c:idx val="38"/>
            <c:bubble3D val="0"/>
            <c:spPr>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D-43E9-4735-A5A8-1995C44A45C1}"/>
              </c:ext>
            </c:extLst>
          </c:dPt>
          <c:dPt>
            <c:idx val="39"/>
            <c:bubble3D val="0"/>
            <c:spPr>
              <a:gradFill rotWithShape="1">
                <a:gsLst>
                  <a:gs pos="0">
                    <a:schemeClr val="accent1">
                      <a:lumMod val="60000"/>
                      <a:lumOff val="40000"/>
                      <a:satMod val="103000"/>
                      <a:lumMod val="102000"/>
                      <a:tint val="94000"/>
                    </a:schemeClr>
                  </a:gs>
                  <a:gs pos="50000">
                    <a:schemeClr val="accent1">
                      <a:lumMod val="60000"/>
                      <a:lumOff val="40000"/>
                      <a:satMod val="110000"/>
                      <a:lumMod val="100000"/>
                      <a:shade val="100000"/>
                    </a:schemeClr>
                  </a:gs>
                  <a:gs pos="100000">
                    <a:schemeClr val="accent1">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F-43E9-4735-A5A8-1995C44A45C1}"/>
              </c:ext>
            </c:extLst>
          </c:dPt>
          <c:dPt>
            <c:idx val="40"/>
            <c:bubble3D val="0"/>
            <c:spPr>
              <a:gradFill rotWithShape="1">
                <a:gsLst>
                  <a:gs pos="0">
                    <a:schemeClr val="accent3">
                      <a:lumMod val="60000"/>
                      <a:lumOff val="40000"/>
                      <a:satMod val="103000"/>
                      <a:lumMod val="102000"/>
                      <a:tint val="94000"/>
                    </a:schemeClr>
                  </a:gs>
                  <a:gs pos="50000">
                    <a:schemeClr val="accent3">
                      <a:lumMod val="60000"/>
                      <a:lumOff val="40000"/>
                      <a:satMod val="110000"/>
                      <a:lumMod val="100000"/>
                      <a:shade val="100000"/>
                    </a:schemeClr>
                  </a:gs>
                  <a:gs pos="100000">
                    <a:schemeClr val="accent3">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1-43E9-4735-A5A8-1995C44A45C1}"/>
              </c:ext>
            </c:extLst>
          </c:dPt>
          <c:dPt>
            <c:idx val="41"/>
            <c:bubble3D val="0"/>
            <c:spPr>
              <a:gradFill rotWithShape="1">
                <a:gsLst>
                  <a:gs pos="0">
                    <a:schemeClr val="accent5">
                      <a:lumMod val="60000"/>
                      <a:lumOff val="40000"/>
                      <a:satMod val="103000"/>
                      <a:lumMod val="102000"/>
                      <a:tint val="94000"/>
                    </a:schemeClr>
                  </a:gs>
                  <a:gs pos="50000">
                    <a:schemeClr val="accent5">
                      <a:lumMod val="60000"/>
                      <a:lumOff val="40000"/>
                      <a:satMod val="110000"/>
                      <a:lumMod val="100000"/>
                      <a:shade val="100000"/>
                    </a:schemeClr>
                  </a:gs>
                  <a:gs pos="100000">
                    <a:schemeClr val="accent5">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3-43E9-4735-A5A8-1995C44A45C1}"/>
              </c:ext>
            </c:extLst>
          </c:dPt>
          <c:dPt>
            <c:idx val="42"/>
            <c:bubble3D val="0"/>
            <c:spPr>
              <a:gradFill rotWithShape="1">
                <a:gsLst>
                  <a:gs pos="0">
                    <a:schemeClr val="accent1">
                      <a:lumMod val="50000"/>
                      <a:satMod val="103000"/>
                      <a:lumMod val="102000"/>
                      <a:tint val="94000"/>
                    </a:schemeClr>
                  </a:gs>
                  <a:gs pos="50000">
                    <a:schemeClr val="accent1">
                      <a:lumMod val="50000"/>
                      <a:satMod val="110000"/>
                      <a:lumMod val="100000"/>
                      <a:shade val="100000"/>
                    </a:schemeClr>
                  </a:gs>
                  <a:gs pos="100000">
                    <a:schemeClr val="accent1">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5-43E9-4735-A5A8-1995C44A45C1}"/>
              </c:ext>
            </c:extLst>
          </c:dPt>
          <c:dPt>
            <c:idx val="43"/>
            <c:bubble3D val="0"/>
            <c:spPr>
              <a:gradFill rotWithShape="1">
                <a:gsLst>
                  <a:gs pos="0">
                    <a:schemeClr val="accent3">
                      <a:lumMod val="50000"/>
                      <a:satMod val="103000"/>
                      <a:lumMod val="102000"/>
                      <a:tint val="94000"/>
                    </a:schemeClr>
                  </a:gs>
                  <a:gs pos="50000">
                    <a:schemeClr val="accent3">
                      <a:lumMod val="50000"/>
                      <a:satMod val="110000"/>
                      <a:lumMod val="100000"/>
                      <a:shade val="100000"/>
                    </a:schemeClr>
                  </a:gs>
                  <a:gs pos="100000">
                    <a:schemeClr val="accent3">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7-43E9-4735-A5A8-1995C44A45C1}"/>
              </c:ext>
            </c:extLst>
          </c:dPt>
          <c:dPt>
            <c:idx val="44"/>
            <c:bubble3D val="0"/>
            <c:spPr>
              <a:gradFill rotWithShape="1">
                <a:gsLst>
                  <a:gs pos="0">
                    <a:schemeClr val="accent5">
                      <a:lumMod val="50000"/>
                      <a:satMod val="103000"/>
                      <a:lumMod val="102000"/>
                      <a:tint val="94000"/>
                    </a:schemeClr>
                  </a:gs>
                  <a:gs pos="50000">
                    <a:schemeClr val="accent5">
                      <a:lumMod val="50000"/>
                      <a:satMod val="110000"/>
                      <a:lumMod val="100000"/>
                      <a:shade val="100000"/>
                    </a:schemeClr>
                  </a:gs>
                  <a:gs pos="100000">
                    <a:schemeClr val="accent5">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9-43E9-4735-A5A8-1995C44A45C1}"/>
              </c:ext>
            </c:extLst>
          </c:dPt>
          <c:dPt>
            <c:idx val="45"/>
            <c:bubble3D val="0"/>
            <c:spPr>
              <a:gradFill rotWithShape="1">
                <a:gsLst>
                  <a:gs pos="0">
                    <a:schemeClr val="accent1">
                      <a:lumMod val="70000"/>
                      <a:lumOff val="30000"/>
                      <a:satMod val="103000"/>
                      <a:lumMod val="102000"/>
                      <a:tint val="94000"/>
                    </a:schemeClr>
                  </a:gs>
                  <a:gs pos="50000">
                    <a:schemeClr val="accent1">
                      <a:lumMod val="70000"/>
                      <a:lumOff val="30000"/>
                      <a:satMod val="110000"/>
                      <a:lumMod val="100000"/>
                      <a:shade val="100000"/>
                    </a:schemeClr>
                  </a:gs>
                  <a:gs pos="100000">
                    <a:schemeClr val="accent1">
                      <a:lumMod val="70000"/>
                      <a:lumOff val="3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5B-43E9-4735-A5A8-1995C44A45C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Hoja2!$A$7:$A$28</c:f>
              <c:strCache>
                <c:ptCount val="21"/>
                <c:pt idx="0">
                  <c:v>ADMIN COMERCIAL</c:v>
                </c:pt>
                <c:pt idx="1">
                  <c:v>ADMIN TECNICA</c:v>
                </c:pt>
                <c:pt idx="2">
                  <c:v>ADMINISTRACION</c:v>
                </c:pt>
                <c:pt idx="3">
                  <c:v>AUXILIAR</c:v>
                </c:pt>
                <c:pt idx="4">
                  <c:v>CAPTACION TOMA</c:v>
                </c:pt>
                <c:pt idx="5">
                  <c:v>COMERCIAL</c:v>
                </c:pt>
                <c:pt idx="6">
                  <c:v>COMERCIAL </c:v>
                </c:pt>
                <c:pt idx="7">
                  <c:v>COMERCIALIZACION</c:v>
                </c:pt>
                <c:pt idx="8">
                  <c:v>CONTABILIDAD</c:v>
                </c:pt>
                <c:pt idx="9">
                  <c:v>FINANCIERA-AREA CONTABLE</c:v>
                </c:pt>
                <c:pt idx="10">
                  <c:v>GERENCIA</c:v>
                </c:pt>
                <c:pt idx="11">
                  <c:v>JURIDICA</c:v>
                </c:pt>
                <c:pt idx="12">
                  <c:v>LABORATORIO</c:v>
                </c:pt>
                <c:pt idx="13">
                  <c:v>OPERATIVO COMERCIAL</c:v>
                </c:pt>
                <c:pt idx="14">
                  <c:v>PLANEACION</c:v>
                </c:pt>
                <c:pt idx="15">
                  <c:v>PTAP</c:v>
                </c:pt>
                <c:pt idx="16">
                  <c:v>PTAR</c:v>
                </c:pt>
                <c:pt idx="17">
                  <c:v>TECNICA Y OPERATIVO</c:v>
                </c:pt>
                <c:pt idx="18">
                  <c:v>TRABAJO SOCIAL</c:v>
                </c:pt>
                <c:pt idx="19">
                  <c:v>TRANSPORTE</c:v>
                </c:pt>
                <c:pt idx="20">
                  <c:v>TRATAMIENTO</c:v>
                </c:pt>
              </c:strCache>
            </c:strRef>
          </c:cat>
          <c:val>
            <c:numRef>
              <c:f>Hoja2!$B$7:$B$28</c:f>
              <c:numCache>
                <c:formatCode>General</c:formatCode>
                <c:ptCount val="21"/>
                <c:pt idx="0">
                  <c:v>6</c:v>
                </c:pt>
                <c:pt idx="1">
                  <c:v>2</c:v>
                </c:pt>
                <c:pt idx="2">
                  <c:v>11</c:v>
                </c:pt>
                <c:pt idx="3">
                  <c:v>2</c:v>
                </c:pt>
                <c:pt idx="4">
                  <c:v>2</c:v>
                </c:pt>
                <c:pt idx="5">
                  <c:v>4</c:v>
                </c:pt>
                <c:pt idx="6">
                  <c:v>1</c:v>
                </c:pt>
                <c:pt idx="7">
                  <c:v>1</c:v>
                </c:pt>
                <c:pt idx="8">
                  <c:v>1</c:v>
                </c:pt>
                <c:pt idx="9">
                  <c:v>2</c:v>
                </c:pt>
                <c:pt idx="10">
                  <c:v>1</c:v>
                </c:pt>
                <c:pt idx="11">
                  <c:v>5</c:v>
                </c:pt>
                <c:pt idx="12">
                  <c:v>2</c:v>
                </c:pt>
                <c:pt idx="13">
                  <c:v>20</c:v>
                </c:pt>
                <c:pt idx="14">
                  <c:v>2</c:v>
                </c:pt>
                <c:pt idx="15">
                  <c:v>5</c:v>
                </c:pt>
                <c:pt idx="16">
                  <c:v>6</c:v>
                </c:pt>
                <c:pt idx="17">
                  <c:v>22</c:v>
                </c:pt>
                <c:pt idx="18">
                  <c:v>3</c:v>
                </c:pt>
                <c:pt idx="19">
                  <c:v>2</c:v>
                </c:pt>
                <c:pt idx="20">
                  <c:v>1</c:v>
                </c:pt>
              </c:numCache>
            </c:numRef>
          </c:val>
          <c:extLst>
            <c:ext xmlns:c16="http://schemas.microsoft.com/office/drawing/2014/chart" uri="{C3380CC4-5D6E-409C-BE32-E72D297353CC}">
              <c16:uniqueId val="{0000000D-2C34-453D-A814-6E27DD870A02}"/>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28205128205128E-2"/>
          <c:y val="0.10014306151645208"/>
          <c:w val="0.88717948717948714"/>
          <c:h val="0.79971387696709584"/>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Administrativo!$E$72:$E$75</c:f>
              <c:numCache>
                <c:formatCode>0%</c:formatCode>
                <c:ptCount val="4"/>
                <c:pt idx="0">
                  <c:v>3.125E-2</c:v>
                </c:pt>
                <c:pt idx="1">
                  <c:v>0</c:v>
                </c:pt>
                <c:pt idx="2">
                  <c:v>0.15625</c:v>
                </c:pt>
                <c:pt idx="3">
                  <c:v>0.8125</c:v>
                </c:pt>
              </c:numCache>
            </c:numRef>
          </c:val>
          <c:extLst>
            <c:ext xmlns:c16="http://schemas.microsoft.com/office/drawing/2014/chart" uri="{C3380CC4-5D6E-409C-BE32-E72D297353CC}">
              <c16:uniqueId val="{00000000-2D76-4D4E-865C-A5572464D65B}"/>
            </c:ext>
          </c:extLst>
        </c:ser>
        <c:dLbls>
          <c:dLblPos val="inEnd"/>
          <c:showLegendKey val="0"/>
          <c:showVal val="1"/>
          <c:showCatName val="0"/>
          <c:showSerName val="0"/>
          <c:showPercent val="0"/>
          <c:showBubbleSize val="0"/>
        </c:dLbls>
        <c:gapWidth val="115"/>
        <c:overlap val="-20"/>
        <c:axId val="1436978448"/>
        <c:axId val="1436990096"/>
      </c:barChart>
      <c:catAx>
        <c:axId val="1436978448"/>
        <c:scaling>
          <c:orientation val="minMax"/>
        </c:scaling>
        <c:delete val="1"/>
        <c:axPos val="l"/>
        <c:majorTickMark val="none"/>
        <c:minorTickMark val="none"/>
        <c:tickLblPos val="nextTo"/>
        <c:crossAx val="1436990096"/>
        <c:crosses val="autoZero"/>
        <c:auto val="1"/>
        <c:lblAlgn val="ctr"/>
        <c:lblOffset val="100"/>
        <c:noMultiLvlLbl val="0"/>
      </c:catAx>
      <c:valAx>
        <c:axId val="143699009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36978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Operativo!$E$149:$E$151</c:f>
              <c:numCache>
                <c:formatCode>0%</c:formatCode>
                <c:ptCount val="3"/>
                <c:pt idx="0">
                  <c:v>0.29729729729729731</c:v>
                </c:pt>
                <c:pt idx="1">
                  <c:v>0.29729729729729731</c:v>
                </c:pt>
                <c:pt idx="2">
                  <c:v>0.40540540540540543</c:v>
                </c:pt>
              </c:numCache>
            </c:numRef>
          </c:val>
          <c:extLst>
            <c:ext xmlns:c16="http://schemas.microsoft.com/office/drawing/2014/chart" uri="{C3380CC4-5D6E-409C-BE32-E72D297353CC}">
              <c16:uniqueId val="{00000000-D1F9-4661-AF6C-D95693074309}"/>
            </c:ext>
          </c:extLst>
        </c:ser>
        <c:dLbls>
          <c:dLblPos val="inEnd"/>
          <c:showLegendKey val="0"/>
          <c:showVal val="1"/>
          <c:showCatName val="0"/>
          <c:showSerName val="0"/>
          <c:showPercent val="0"/>
          <c:showBubbleSize val="0"/>
        </c:dLbls>
        <c:gapWidth val="115"/>
        <c:overlap val="-20"/>
        <c:axId val="1424894655"/>
        <c:axId val="1424910879"/>
      </c:barChart>
      <c:catAx>
        <c:axId val="1424894655"/>
        <c:scaling>
          <c:orientation val="minMax"/>
        </c:scaling>
        <c:delete val="1"/>
        <c:axPos val="l"/>
        <c:majorTickMark val="none"/>
        <c:minorTickMark val="none"/>
        <c:tickLblPos val="nextTo"/>
        <c:crossAx val="1424910879"/>
        <c:crosses val="autoZero"/>
        <c:auto val="1"/>
        <c:lblAlgn val="ctr"/>
        <c:lblOffset val="100"/>
        <c:noMultiLvlLbl val="0"/>
      </c:catAx>
      <c:valAx>
        <c:axId val="142491087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894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Operativo!$E$153:$E$155</c:f>
              <c:numCache>
                <c:formatCode>0%</c:formatCode>
                <c:ptCount val="3"/>
                <c:pt idx="0">
                  <c:v>0.16216216216216217</c:v>
                </c:pt>
                <c:pt idx="1">
                  <c:v>0.51351351351351349</c:v>
                </c:pt>
                <c:pt idx="2">
                  <c:v>0.32432432432432434</c:v>
                </c:pt>
              </c:numCache>
            </c:numRef>
          </c:val>
          <c:extLst>
            <c:ext xmlns:c16="http://schemas.microsoft.com/office/drawing/2014/chart" uri="{C3380CC4-5D6E-409C-BE32-E72D297353CC}">
              <c16:uniqueId val="{00000000-4B1F-4085-8771-7876A1DB07CB}"/>
            </c:ext>
          </c:extLst>
        </c:ser>
        <c:dLbls>
          <c:dLblPos val="inEnd"/>
          <c:showLegendKey val="0"/>
          <c:showVal val="1"/>
          <c:showCatName val="0"/>
          <c:showSerName val="0"/>
          <c:showPercent val="0"/>
          <c:showBubbleSize val="0"/>
        </c:dLbls>
        <c:gapWidth val="115"/>
        <c:overlap val="-20"/>
        <c:axId val="1424938335"/>
        <c:axId val="1424930847"/>
      </c:barChart>
      <c:catAx>
        <c:axId val="1424938335"/>
        <c:scaling>
          <c:orientation val="minMax"/>
        </c:scaling>
        <c:delete val="1"/>
        <c:axPos val="l"/>
        <c:majorTickMark val="none"/>
        <c:minorTickMark val="none"/>
        <c:tickLblPos val="nextTo"/>
        <c:crossAx val="1424930847"/>
        <c:crosses val="autoZero"/>
        <c:auto val="1"/>
        <c:lblAlgn val="ctr"/>
        <c:lblOffset val="100"/>
        <c:noMultiLvlLbl val="0"/>
      </c:catAx>
      <c:valAx>
        <c:axId val="142493084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383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Operativo!$E$164:$E$169</c:f>
              <c:numCache>
                <c:formatCode>0%</c:formatCode>
                <c:ptCount val="6"/>
                <c:pt idx="0">
                  <c:v>5.2631578947368418E-2</c:v>
                </c:pt>
                <c:pt idx="1">
                  <c:v>0.13157894736842105</c:v>
                </c:pt>
                <c:pt idx="2">
                  <c:v>5.2631578947368418E-2</c:v>
                </c:pt>
                <c:pt idx="3">
                  <c:v>0.15789473684210525</c:v>
                </c:pt>
                <c:pt idx="4">
                  <c:v>0.57894736842105265</c:v>
                </c:pt>
                <c:pt idx="5">
                  <c:v>2.6315789473684209E-2</c:v>
                </c:pt>
              </c:numCache>
            </c:numRef>
          </c:val>
          <c:extLst>
            <c:ext xmlns:c16="http://schemas.microsoft.com/office/drawing/2014/chart" uri="{C3380CC4-5D6E-409C-BE32-E72D297353CC}">
              <c16:uniqueId val="{00000000-BB13-47B4-A485-E3D78F4047AE}"/>
            </c:ext>
          </c:extLst>
        </c:ser>
        <c:dLbls>
          <c:dLblPos val="inEnd"/>
          <c:showLegendKey val="0"/>
          <c:showVal val="1"/>
          <c:showCatName val="0"/>
          <c:showSerName val="0"/>
          <c:showPercent val="0"/>
          <c:showBubbleSize val="0"/>
        </c:dLbls>
        <c:gapWidth val="115"/>
        <c:overlap val="-20"/>
        <c:axId val="1424948319"/>
        <c:axId val="1424939999"/>
      </c:barChart>
      <c:catAx>
        <c:axId val="1424948319"/>
        <c:scaling>
          <c:orientation val="minMax"/>
        </c:scaling>
        <c:delete val="1"/>
        <c:axPos val="l"/>
        <c:majorTickMark val="none"/>
        <c:minorTickMark val="none"/>
        <c:tickLblPos val="nextTo"/>
        <c:crossAx val="1424939999"/>
        <c:crosses val="autoZero"/>
        <c:auto val="1"/>
        <c:lblAlgn val="ctr"/>
        <c:lblOffset val="100"/>
        <c:noMultiLvlLbl val="0"/>
      </c:catAx>
      <c:valAx>
        <c:axId val="142493999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48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Operativo!$E$173:$E$175</c:f>
              <c:numCache>
                <c:formatCode>0%</c:formatCode>
                <c:ptCount val="3"/>
                <c:pt idx="0">
                  <c:v>0.18421052631578946</c:v>
                </c:pt>
                <c:pt idx="1">
                  <c:v>0.47368421052631576</c:v>
                </c:pt>
                <c:pt idx="2">
                  <c:v>0.34210526315789475</c:v>
                </c:pt>
              </c:numCache>
            </c:numRef>
          </c:val>
          <c:extLst>
            <c:ext xmlns:c16="http://schemas.microsoft.com/office/drawing/2014/chart" uri="{C3380CC4-5D6E-409C-BE32-E72D297353CC}">
              <c16:uniqueId val="{00000000-620E-48A1-90D9-F382DD07CE14}"/>
            </c:ext>
          </c:extLst>
        </c:ser>
        <c:dLbls>
          <c:dLblPos val="inEnd"/>
          <c:showLegendKey val="0"/>
          <c:showVal val="1"/>
          <c:showCatName val="0"/>
          <c:showSerName val="0"/>
          <c:showPercent val="0"/>
          <c:showBubbleSize val="0"/>
        </c:dLbls>
        <c:gapWidth val="115"/>
        <c:overlap val="-20"/>
        <c:axId val="1424910047"/>
        <c:axId val="1424911295"/>
      </c:barChart>
      <c:catAx>
        <c:axId val="1424910047"/>
        <c:scaling>
          <c:orientation val="minMax"/>
        </c:scaling>
        <c:delete val="1"/>
        <c:axPos val="l"/>
        <c:majorTickMark val="none"/>
        <c:minorTickMark val="none"/>
        <c:tickLblPos val="nextTo"/>
        <c:crossAx val="1424911295"/>
        <c:crosses val="autoZero"/>
        <c:auto val="1"/>
        <c:lblAlgn val="ctr"/>
        <c:lblOffset val="100"/>
        <c:noMultiLvlLbl val="0"/>
      </c:catAx>
      <c:valAx>
        <c:axId val="142491129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10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Operativo!$E$177:$E$179</c:f>
              <c:numCache>
                <c:formatCode>0%</c:formatCode>
                <c:ptCount val="3"/>
                <c:pt idx="0">
                  <c:v>2.6315789473684209E-2</c:v>
                </c:pt>
                <c:pt idx="1">
                  <c:v>0.13157894736842105</c:v>
                </c:pt>
                <c:pt idx="2">
                  <c:v>0.84210526315789469</c:v>
                </c:pt>
              </c:numCache>
            </c:numRef>
          </c:val>
          <c:extLst>
            <c:ext xmlns:c16="http://schemas.microsoft.com/office/drawing/2014/chart" uri="{C3380CC4-5D6E-409C-BE32-E72D297353CC}">
              <c16:uniqueId val="{00000000-811A-4536-A0BF-2C186953F715}"/>
            </c:ext>
          </c:extLst>
        </c:ser>
        <c:dLbls>
          <c:dLblPos val="inEnd"/>
          <c:showLegendKey val="0"/>
          <c:showVal val="1"/>
          <c:showCatName val="0"/>
          <c:showSerName val="0"/>
          <c:showPercent val="0"/>
          <c:showBubbleSize val="0"/>
        </c:dLbls>
        <c:gapWidth val="115"/>
        <c:overlap val="-20"/>
        <c:axId val="1571556911"/>
        <c:axId val="1571558991"/>
      </c:barChart>
      <c:catAx>
        <c:axId val="1571556911"/>
        <c:scaling>
          <c:orientation val="minMax"/>
        </c:scaling>
        <c:delete val="1"/>
        <c:axPos val="l"/>
        <c:majorTickMark val="none"/>
        <c:minorTickMark val="none"/>
        <c:tickLblPos val="nextTo"/>
        <c:crossAx val="1571558991"/>
        <c:crosses val="autoZero"/>
        <c:auto val="1"/>
        <c:lblAlgn val="ctr"/>
        <c:lblOffset val="100"/>
        <c:noMultiLvlLbl val="0"/>
      </c:catAx>
      <c:valAx>
        <c:axId val="157155899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715569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Operativo!$E$181:$E$183</c:f>
              <c:numCache>
                <c:formatCode>0%</c:formatCode>
                <c:ptCount val="3"/>
                <c:pt idx="0">
                  <c:v>0.36842105263157893</c:v>
                </c:pt>
                <c:pt idx="1">
                  <c:v>0.18421052631578946</c:v>
                </c:pt>
                <c:pt idx="2">
                  <c:v>0.44736842105263158</c:v>
                </c:pt>
              </c:numCache>
            </c:numRef>
          </c:val>
          <c:extLst>
            <c:ext xmlns:c16="http://schemas.microsoft.com/office/drawing/2014/chart" uri="{C3380CC4-5D6E-409C-BE32-E72D297353CC}">
              <c16:uniqueId val="{00000000-832D-4206-B8BA-FDEE498853A6}"/>
            </c:ext>
          </c:extLst>
        </c:ser>
        <c:dLbls>
          <c:dLblPos val="inEnd"/>
          <c:showLegendKey val="0"/>
          <c:showVal val="1"/>
          <c:showCatName val="0"/>
          <c:showSerName val="0"/>
          <c:showPercent val="0"/>
          <c:showBubbleSize val="0"/>
        </c:dLbls>
        <c:gapWidth val="115"/>
        <c:overlap val="-20"/>
        <c:axId val="1571586863"/>
        <c:axId val="1571592271"/>
      </c:barChart>
      <c:catAx>
        <c:axId val="1571586863"/>
        <c:scaling>
          <c:orientation val="minMax"/>
        </c:scaling>
        <c:delete val="1"/>
        <c:axPos val="l"/>
        <c:majorTickMark val="none"/>
        <c:minorTickMark val="none"/>
        <c:tickLblPos val="nextTo"/>
        <c:crossAx val="1571592271"/>
        <c:crosses val="autoZero"/>
        <c:auto val="1"/>
        <c:lblAlgn val="ctr"/>
        <c:lblOffset val="100"/>
        <c:noMultiLvlLbl val="0"/>
      </c:catAx>
      <c:valAx>
        <c:axId val="157159227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71586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Operativo!$E$185:$E$187</c:f>
              <c:numCache>
                <c:formatCode>0%</c:formatCode>
                <c:ptCount val="3"/>
                <c:pt idx="0">
                  <c:v>0.18421052631578946</c:v>
                </c:pt>
                <c:pt idx="1">
                  <c:v>0.47368421052631576</c:v>
                </c:pt>
                <c:pt idx="2">
                  <c:v>0.34210526315789475</c:v>
                </c:pt>
              </c:numCache>
            </c:numRef>
          </c:val>
          <c:extLst>
            <c:ext xmlns:c16="http://schemas.microsoft.com/office/drawing/2014/chart" uri="{C3380CC4-5D6E-409C-BE32-E72D297353CC}">
              <c16:uniqueId val="{00000000-FA14-4B4A-B474-F358823B2CA3}"/>
            </c:ext>
          </c:extLst>
        </c:ser>
        <c:dLbls>
          <c:dLblPos val="inEnd"/>
          <c:showLegendKey val="0"/>
          <c:showVal val="1"/>
          <c:showCatName val="0"/>
          <c:showSerName val="0"/>
          <c:showPercent val="0"/>
          <c:showBubbleSize val="0"/>
        </c:dLbls>
        <c:gapWidth val="115"/>
        <c:overlap val="-20"/>
        <c:axId val="795539775"/>
        <c:axId val="795543519"/>
      </c:barChart>
      <c:catAx>
        <c:axId val="795539775"/>
        <c:scaling>
          <c:orientation val="minMax"/>
        </c:scaling>
        <c:delete val="1"/>
        <c:axPos val="l"/>
        <c:majorTickMark val="none"/>
        <c:minorTickMark val="none"/>
        <c:tickLblPos val="nextTo"/>
        <c:crossAx val="795543519"/>
        <c:crosses val="autoZero"/>
        <c:auto val="1"/>
        <c:lblAlgn val="ctr"/>
        <c:lblOffset val="100"/>
        <c:noMultiLvlLbl val="0"/>
      </c:catAx>
      <c:valAx>
        <c:axId val="79554351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95539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Operativo!$E$194:$E$199</c:f>
              <c:numCache>
                <c:formatCode>0%</c:formatCode>
                <c:ptCount val="6"/>
                <c:pt idx="0">
                  <c:v>7.6923076923076927E-2</c:v>
                </c:pt>
                <c:pt idx="1">
                  <c:v>7.6923076923076927E-2</c:v>
                </c:pt>
                <c:pt idx="2">
                  <c:v>0.10256410256410256</c:v>
                </c:pt>
                <c:pt idx="3">
                  <c:v>0.12820512820512819</c:v>
                </c:pt>
                <c:pt idx="4">
                  <c:v>0.58974358974358976</c:v>
                </c:pt>
                <c:pt idx="5">
                  <c:v>2.564102564102564E-2</c:v>
                </c:pt>
              </c:numCache>
            </c:numRef>
          </c:val>
          <c:extLst>
            <c:ext xmlns:c16="http://schemas.microsoft.com/office/drawing/2014/chart" uri="{C3380CC4-5D6E-409C-BE32-E72D297353CC}">
              <c16:uniqueId val="{00000000-9967-4D8F-B47E-04A7ED3A52F8}"/>
            </c:ext>
          </c:extLst>
        </c:ser>
        <c:dLbls>
          <c:dLblPos val="inEnd"/>
          <c:showLegendKey val="0"/>
          <c:showVal val="1"/>
          <c:showCatName val="0"/>
          <c:showSerName val="0"/>
          <c:showPercent val="0"/>
          <c:showBubbleSize val="0"/>
        </c:dLbls>
        <c:gapWidth val="115"/>
        <c:overlap val="-20"/>
        <c:axId val="1424906303"/>
        <c:axId val="1424902143"/>
      </c:barChart>
      <c:catAx>
        <c:axId val="1424906303"/>
        <c:scaling>
          <c:orientation val="minMax"/>
        </c:scaling>
        <c:delete val="1"/>
        <c:axPos val="l"/>
        <c:majorTickMark val="none"/>
        <c:minorTickMark val="none"/>
        <c:tickLblPos val="nextTo"/>
        <c:crossAx val="1424902143"/>
        <c:crosses val="autoZero"/>
        <c:auto val="1"/>
        <c:lblAlgn val="ctr"/>
        <c:lblOffset val="100"/>
        <c:noMultiLvlLbl val="0"/>
      </c:catAx>
      <c:valAx>
        <c:axId val="142490214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063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Operativo!$E$203:$E$205</c:f>
              <c:numCache>
                <c:formatCode>0%</c:formatCode>
                <c:ptCount val="3"/>
                <c:pt idx="0">
                  <c:v>0.15384615384615385</c:v>
                </c:pt>
                <c:pt idx="1">
                  <c:v>0.51282051282051277</c:v>
                </c:pt>
                <c:pt idx="2">
                  <c:v>0.33333333333333331</c:v>
                </c:pt>
              </c:numCache>
            </c:numRef>
          </c:val>
          <c:extLst>
            <c:ext xmlns:c16="http://schemas.microsoft.com/office/drawing/2014/chart" uri="{C3380CC4-5D6E-409C-BE32-E72D297353CC}">
              <c16:uniqueId val="{00000000-A309-44BB-955B-0BDABFC2C9BC}"/>
            </c:ext>
          </c:extLst>
        </c:ser>
        <c:dLbls>
          <c:dLblPos val="inEnd"/>
          <c:showLegendKey val="0"/>
          <c:showVal val="1"/>
          <c:showCatName val="0"/>
          <c:showSerName val="0"/>
          <c:showPercent val="0"/>
          <c:showBubbleSize val="0"/>
        </c:dLbls>
        <c:gapWidth val="115"/>
        <c:overlap val="-20"/>
        <c:axId val="1424910463"/>
        <c:axId val="1424887999"/>
      </c:barChart>
      <c:catAx>
        <c:axId val="1424910463"/>
        <c:scaling>
          <c:orientation val="minMax"/>
        </c:scaling>
        <c:delete val="1"/>
        <c:axPos val="l"/>
        <c:majorTickMark val="none"/>
        <c:minorTickMark val="none"/>
        <c:tickLblPos val="nextTo"/>
        <c:crossAx val="1424887999"/>
        <c:crosses val="autoZero"/>
        <c:auto val="1"/>
        <c:lblAlgn val="ctr"/>
        <c:lblOffset val="100"/>
        <c:noMultiLvlLbl val="0"/>
      </c:catAx>
      <c:valAx>
        <c:axId val="142488799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104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Operativo!$E$207:$E$209</c:f>
              <c:numCache>
                <c:formatCode>0%</c:formatCode>
                <c:ptCount val="3"/>
                <c:pt idx="0">
                  <c:v>2.564102564102564E-2</c:v>
                </c:pt>
                <c:pt idx="1">
                  <c:v>0.10256410256410256</c:v>
                </c:pt>
                <c:pt idx="2">
                  <c:v>0.87179487179487181</c:v>
                </c:pt>
              </c:numCache>
            </c:numRef>
          </c:val>
          <c:extLst>
            <c:ext xmlns:c16="http://schemas.microsoft.com/office/drawing/2014/chart" uri="{C3380CC4-5D6E-409C-BE32-E72D297353CC}">
              <c16:uniqueId val="{00000000-F37C-45C2-9ED0-8ADAF5DC497D}"/>
            </c:ext>
          </c:extLst>
        </c:ser>
        <c:dLbls>
          <c:dLblPos val="inEnd"/>
          <c:showLegendKey val="0"/>
          <c:showVal val="1"/>
          <c:showCatName val="0"/>
          <c:showSerName val="0"/>
          <c:showPercent val="0"/>
          <c:showBubbleSize val="0"/>
        </c:dLbls>
        <c:gapWidth val="115"/>
        <c:overlap val="-20"/>
        <c:axId val="801765583"/>
        <c:axId val="801771823"/>
      </c:barChart>
      <c:catAx>
        <c:axId val="801765583"/>
        <c:scaling>
          <c:orientation val="minMax"/>
        </c:scaling>
        <c:delete val="1"/>
        <c:axPos val="l"/>
        <c:majorTickMark val="none"/>
        <c:minorTickMark val="none"/>
        <c:tickLblPos val="nextTo"/>
        <c:crossAx val="801771823"/>
        <c:crosses val="autoZero"/>
        <c:auto val="1"/>
        <c:lblAlgn val="ctr"/>
        <c:lblOffset val="100"/>
        <c:noMultiLvlLbl val="0"/>
      </c:catAx>
      <c:valAx>
        <c:axId val="80177182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017655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Administrativo!$E$77:$E$79</c:f>
              <c:numCache>
                <c:formatCode>0%</c:formatCode>
                <c:ptCount val="3"/>
                <c:pt idx="0">
                  <c:v>6.25E-2</c:v>
                </c:pt>
                <c:pt idx="1">
                  <c:v>0.125</c:v>
                </c:pt>
                <c:pt idx="2">
                  <c:v>0.8125</c:v>
                </c:pt>
              </c:numCache>
            </c:numRef>
          </c:val>
          <c:extLst>
            <c:ext xmlns:c16="http://schemas.microsoft.com/office/drawing/2014/chart" uri="{C3380CC4-5D6E-409C-BE32-E72D297353CC}">
              <c16:uniqueId val="{00000000-0F7D-4DB8-AE65-623E0C914093}"/>
            </c:ext>
          </c:extLst>
        </c:ser>
        <c:dLbls>
          <c:dLblPos val="inEnd"/>
          <c:showLegendKey val="0"/>
          <c:showVal val="1"/>
          <c:showCatName val="0"/>
          <c:showSerName val="0"/>
          <c:showPercent val="0"/>
          <c:showBubbleSize val="0"/>
        </c:dLbls>
        <c:gapWidth val="115"/>
        <c:overlap val="-20"/>
        <c:axId val="1669296256"/>
        <c:axId val="1669277120"/>
      </c:barChart>
      <c:catAx>
        <c:axId val="1669296256"/>
        <c:scaling>
          <c:orientation val="minMax"/>
        </c:scaling>
        <c:delete val="1"/>
        <c:axPos val="l"/>
        <c:majorTickMark val="none"/>
        <c:minorTickMark val="none"/>
        <c:tickLblPos val="nextTo"/>
        <c:crossAx val="1669277120"/>
        <c:crosses val="autoZero"/>
        <c:auto val="1"/>
        <c:lblAlgn val="ctr"/>
        <c:lblOffset val="100"/>
        <c:noMultiLvlLbl val="0"/>
      </c:catAx>
      <c:valAx>
        <c:axId val="166927712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296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Operativo!$E$211:$E$213</c:f>
              <c:numCache>
                <c:formatCode>0%</c:formatCode>
                <c:ptCount val="3"/>
                <c:pt idx="0">
                  <c:v>0.33333333333333331</c:v>
                </c:pt>
                <c:pt idx="1">
                  <c:v>0.23076923076923078</c:v>
                </c:pt>
                <c:pt idx="2">
                  <c:v>0.4358974358974359</c:v>
                </c:pt>
              </c:numCache>
            </c:numRef>
          </c:val>
          <c:extLst>
            <c:ext xmlns:c16="http://schemas.microsoft.com/office/drawing/2014/chart" uri="{C3380CC4-5D6E-409C-BE32-E72D297353CC}">
              <c16:uniqueId val="{00000000-51A6-4D3E-A780-BAA3493DBE6D}"/>
            </c:ext>
          </c:extLst>
        </c:ser>
        <c:dLbls>
          <c:dLblPos val="inEnd"/>
          <c:showLegendKey val="0"/>
          <c:showVal val="1"/>
          <c:showCatName val="0"/>
          <c:showSerName val="0"/>
          <c:showPercent val="0"/>
          <c:showBubbleSize val="0"/>
        </c:dLbls>
        <c:gapWidth val="115"/>
        <c:overlap val="-20"/>
        <c:axId val="1426634319"/>
        <c:axId val="1426635151"/>
      </c:barChart>
      <c:catAx>
        <c:axId val="1426634319"/>
        <c:scaling>
          <c:orientation val="minMax"/>
        </c:scaling>
        <c:delete val="1"/>
        <c:axPos val="l"/>
        <c:majorTickMark val="none"/>
        <c:minorTickMark val="none"/>
        <c:tickLblPos val="nextTo"/>
        <c:crossAx val="1426635151"/>
        <c:crosses val="autoZero"/>
        <c:auto val="1"/>
        <c:lblAlgn val="ctr"/>
        <c:lblOffset val="100"/>
        <c:noMultiLvlLbl val="0"/>
      </c:catAx>
      <c:valAx>
        <c:axId val="142663515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6634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Operativo!$E$215:$E$217</c:f>
              <c:numCache>
                <c:formatCode>0%</c:formatCode>
                <c:ptCount val="3"/>
                <c:pt idx="0">
                  <c:v>0.15384615384615385</c:v>
                </c:pt>
                <c:pt idx="1">
                  <c:v>0.51282051282051277</c:v>
                </c:pt>
                <c:pt idx="2">
                  <c:v>0.33333333333333331</c:v>
                </c:pt>
              </c:numCache>
            </c:numRef>
          </c:val>
          <c:extLst>
            <c:ext xmlns:c16="http://schemas.microsoft.com/office/drawing/2014/chart" uri="{C3380CC4-5D6E-409C-BE32-E72D297353CC}">
              <c16:uniqueId val="{00000000-82CF-49FB-BF05-2103B5E86E28}"/>
            </c:ext>
          </c:extLst>
        </c:ser>
        <c:dLbls>
          <c:dLblPos val="inEnd"/>
          <c:showLegendKey val="0"/>
          <c:showVal val="1"/>
          <c:showCatName val="0"/>
          <c:showSerName val="0"/>
          <c:showPercent val="0"/>
          <c:showBubbleSize val="0"/>
        </c:dLbls>
        <c:gapWidth val="115"/>
        <c:overlap val="-20"/>
        <c:axId val="796959071"/>
        <c:axId val="796960735"/>
      </c:barChart>
      <c:catAx>
        <c:axId val="796959071"/>
        <c:scaling>
          <c:orientation val="minMax"/>
        </c:scaling>
        <c:delete val="1"/>
        <c:axPos val="l"/>
        <c:majorTickMark val="none"/>
        <c:minorTickMark val="none"/>
        <c:tickLblPos val="nextTo"/>
        <c:crossAx val="796960735"/>
        <c:crosses val="autoZero"/>
        <c:auto val="1"/>
        <c:lblAlgn val="ctr"/>
        <c:lblOffset val="100"/>
        <c:noMultiLvlLbl val="0"/>
      </c:catAx>
      <c:valAx>
        <c:axId val="79696073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96959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Operativo!$E$223:$E$228</c:f>
              <c:numCache>
                <c:formatCode>0%</c:formatCode>
                <c:ptCount val="6"/>
                <c:pt idx="0">
                  <c:v>5.8823529411764705E-2</c:v>
                </c:pt>
                <c:pt idx="1">
                  <c:v>0.11764705882352941</c:v>
                </c:pt>
                <c:pt idx="2">
                  <c:v>0.11764705882352941</c:v>
                </c:pt>
                <c:pt idx="3">
                  <c:v>0.14705882352941177</c:v>
                </c:pt>
                <c:pt idx="4">
                  <c:v>0.52941176470588236</c:v>
                </c:pt>
                <c:pt idx="5">
                  <c:v>2.9411764705882353E-2</c:v>
                </c:pt>
              </c:numCache>
            </c:numRef>
          </c:val>
          <c:extLst>
            <c:ext xmlns:c16="http://schemas.microsoft.com/office/drawing/2014/chart" uri="{C3380CC4-5D6E-409C-BE32-E72D297353CC}">
              <c16:uniqueId val="{00000000-1C1F-4413-94D9-D3E771406B0F}"/>
            </c:ext>
          </c:extLst>
        </c:ser>
        <c:dLbls>
          <c:dLblPos val="inEnd"/>
          <c:showLegendKey val="0"/>
          <c:showVal val="1"/>
          <c:showCatName val="0"/>
          <c:showSerName val="0"/>
          <c:showPercent val="0"/>
          <c:showBubbleSize val="0"/>
        </c:dLbls>
        <c:gapWidth val="115"/>
        <c:overlap val="-20"/>
        <c:axId val="1424920447"/>
        <c:axId val="1424935839"/>
      </c:barChart>
      <c:catAx>
        <c:axId val="1424920447"/>
        <c:scaling>
          <c:orientation val="minMax"/>
        </c:scaling>
        <c:delete val="1"/>
        <c:axPos val="l"/>
        <c:majorTickMark val="none"/>
        <c:minorTickMark val="none"/>
        <c:tickLblPos val="nextTo"/>
        <c:crossAx val="1424935839"/>
        <c:crosses val="autoZero"/>
        <c:auto val="1"/>
        <c:lblAlgn val="ctr"/>
        <c:lblOffset val="100"/>
        <c:noMultiLvlLbl val="0"/>
      </c:catAx>
      <c:valAx>
        <c:axId val="142493583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20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Operativo!$E$232:$E$234</c:f>
              <c:numCache>
                <c:formatCode>0%</c:formatCode>
                <c:ptCount val="3"/>
                <c:pt idx="0">
                  <c:v>0.17647058823529413</c:v>
                </c:pt>
                <c:pt idx="1">
                  <c:v>0.5</c:v>
                </c:pt>
                <c:pt idx="2">
                  <c:v>0.3235294117647059</c:v>
                </c:pt>
              </c:numCache>
            </c:numRef>
          </c:val>
          <c:extLst>
            <c:ext xmlns:c16="http://schemas.microsoft.com/office/drawing/2014/chart" uri="{C3380CC4-5D6E-409C-BE32-E72D297353CC}">
              <c16:uniqueId val="{00000000-BB63-4C3C-BDEC-57A01FC253DF}"/>
            </c:ext>
          </c:extLst>
        </c:ser>
        <c:dLbls>
          <c:dLblPos val="inEnd"/>
          <c:showLegendKey val="0"/>
          <c:showVal val="1"/>
          <c:showCatName val="0"/>
          <c:showSerName val="0"/>
          <c:showPercent val="0"/>
          <c:showBubbleSize val="0"/>
        </c:dLbls>
        <c:gapWidth val="115"/>
        <c:overlap val="-20"/>
        <c:axId val="1831905231"/>
        <c:axId val="1831889423"/>
      </c:barChart>
      <c:catAx>
        <c:axId val="1831905231"/>
        <c:scaling>
          <c:orientation val="minMax"/>
        </c:scaling>
        <c:delete val="1"/>
        <c:axPos val="l"/>
        <c:majorTickMark val="none"/>
        <c:minorTickMark val="none"/>
        <c:tickLblPos val="nextTo"/>
        <c:crossAx val="1831889423"/>
        <c:crosses val="autoZero"/>
        <c:auto val="1"/>
        <c:lblAlgn val="ctr"/>
        <c:lblOffset val="100"/>
        <c:noMultiLvlLbl val="0"/>
      </c:catAx>
      <c:valAx>
        <c:axId val="183188942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05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Operativo!$E$235:$E$238</c:f>
              <c:numCache>
                <c:formatCode>0%</c:formatCode>
                <c:ptCount val="4"/>
                <c:pt idx="0">
                  <c:v>0</c:v>
                </c:pt>
                <c:pt idx="1">
                  <c:v>0</c:v>
                </c:pt>
                <c:pt idx="2">
                  <c:v>0.14705882352941177</c:v>
                </c:pt>
                <c:pt idx="3">
                  <c:v>0.8529411764705882</c:v>
                </c:pt>
              </c:numCache>
            </c:numRef>
          </c:val>
          <c:extLst>
            <c:ext xmlns:c16="http://schemas.microsoft.com/office/drawing/2014/chart" uri="{C3380CC4-5D6E-409C-BE32-E72D297353CC}">
              <c16:uniqueId val="{00000000-7E5A-4B9B-98D6-02AABC28B8C6}"/>
            </c:ext>
          </c:extLst>
        </c:ser>
        <c:dLbls>
          <c:dLblPos val="inEnd"/>
          <c:showLegendKey val="0"/>
          <c:showVal val="1"/>
          <c:showCatName val="0"/>
          <c:showSerName val="0"/>
          <c:showPercent val="0"/>
          <c:showBubbleSize val="0"/>
        </c:dLbls>
        <c:gapWidth val="115"/>
        <c:overlap val="-20"/>
        <c:axId val="1831913135"/>
        <c:axId val="1831908975"/>
      </c:barChart>
      <c:catAx>
        <c:axId val="1831913135"/>
        <c:scaling>
          <c:orientation val="minMax"/>
        </c:scaling>
        <c:delete val="1"/>
        <c:axPos val="l"/>
        <c:majorTickMark val="none"/>
        <c:minorTickMark val="none"/>
        <c:tickLblPos val="nextTo"/>
        <c:crossAx val="1831908975"/>
        <c:crosses val="autoZero"/>
        <c:auto val="1"/>
        <c:lblAlgn val="ctr"/>
        <c:lblOffset val="100"/>
        <c:noMultiLvlLbl val="0"/>
      </c:catAx>
      <c:valAx>
        <c:axId val="183190897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13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Operativo!$E$240:$E$242</c:f>
              <c:numCache>
                <c:formatCode>0%</c:formatCode>
                <c:ptCount val="3"/>
                <c:pt idx="0">
                  <c:v>0.38235294117647056</c:v>
                </c:pt>
                <c:pt idx="1">
                  <c:v>0.26470588235294118</c:v>
                </c:pt>
                <c:pt idx="2">
                  <c:v>0.35294117647058826</c:v>
                </c:pt>
              </c:numCache>
            </c:numRef>
          </c:val>
          <c:extLst>
            <c:ext xmlns:c16="http://schemas.microsoft.com/office/drawing/2014/chart" uri="{C3380CC4-5D6E-409C-BE32-E72D297353CC}">
              <c16:uniqueId val="{00000000-2FA2-42BA-A56F-107A7E1B9C97}"/>
            </c:ext>
          </c:extLst>
        </c:ser>
        <c:dLbls>
          <c:dLblPos val="inEnd"/>
          <c:showLegendKey val="0"/>
          <c:showVal val="1"/>
          <c:showCatName val="0"/>
          <c:showSerName val="0"/>
          <c:showPercent val="0"/>
          <c:showBubbleSize val="0"/>
        </c:dLbls>
        <c:gapWidth val="115"/>
        <c:overlap val="-20"/>
        <c:axId val="1831897743"/>
        <c:axId val="1831906895"/>
      </c:barChart>
      <c:catAx>
        <c:axId val="1831897743"/>
        <c:scaling>
          <c:orientation val="minMax"/>
        </c:scaling>
        <c:delete val="1"/>
        <c:axPos val="l"/>
        <c:majorTickMark val="none"/>
        <c:minorTickMark val="none"/>
        <c:tickLblPos val="nextTo"/>
        <c:crossAx val="1831906895"/>
        <c:crosses val="autoZero"/>
        <c:auto val="1"/>
        <c:lblAlgn val="ctr"/>
        <c:lblOffset val="100"/>
        <c:noMultiLvlLbl val="0"/>
      </c:catAx>
      <c:valAx>
        <c:axId val="183190689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977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Operativo!$E$244:$E$246</c:f>
              <c:numCache>
                <c:formatCode>0%</c:formatCode>
                <c:ptCount val="3"/>
                <c:pt idx="0">
                  <c:v>0.17647058823529413</c:v>
                </c:pt>
                <c:pt idx="1">
                  <c:v>0.5</c:v>
                </c:pt>
                <c:pt idx="2">
                  <c:v>0.3235294117647059</c:v>
                </c:pt>
              </c:numCache>
            </c:numRef>
          </c:val>
          <c:extLst>
            <c:ext xmlns:c16="http://schemas.microsoft.com/office/drawing/2014/chart" uri="{C3380CC4-5D6E-409C-BE32-E72D297353CC}">
              <c16:uniqueId val="{00000000-29CB-4493-BF3A-6A87E8060E26}"/>
            </c:ext>
          </c:extLst>
        </c:ser>
        <c:dLbls>
          <c:dLblPos val="inEnd"/>
          <c:showLegendKey val="0"/>
          <c:showVal val="1"/>
          <c:showCatName val="0"/>
          <c:showSerName val="0"/>
          <c:showPercent val="0"/>
          <c:showBubbleSize val="0"/>
        </c:dLbls>
        <c:gapWidth val="115"/>
        <c:overlap val="-20"/>
        <c:axId val="1831925199"/>
        <c:axId val="1831923119"/>
      </c:barChart>
      <c:catAx>
        <c:axId val="1831925199"/>
        <c:scaling>
          <c:orientation val="minMax"/>
        </c:scaling>
        <c:delete val="1"/>
        <c:axPos val="l"/>
        <c:majorTickMark val="none"/>
        <c:minorTickMark val="none"/>
        <c:tickLblPos val="nextTo"/>
        <c:crossAx val="1831923119"/>
        <c:crosses val="autoZero"/>
        <c:auto val="1"/>
        <c:lblAlgn val="ctr"/>
        <c:lblOffset val="100"/>
        <c:noMultiLvlLbl val="0"/>
      </c:catAx>
      <c:valAx>
        <c:axId val="183192311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25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Operativo!$E$253:$E$258</c:f>
              <c:numCache>
                <c:formatCode>0%</c:formatCode>
                <c:ptCount val="6"/>
                <c:pt idx="0">
                  <c:v>6.8965517241379309E-2</c:v>
                </c:pt>
                <c:pt idx="1">
                  <c:v>0.10344827586206896</c:v>
                </c:pt>
                <c:pt idx="2">
                  <c:v>0.17241379310344829</c:v>
                </c:pt>
                <c:pt idx="3">
                  <c:v>0.17241379310344829</c:v>
                </c:pt>
                <c:pt idx="4">
                  <c:v>0.44827586206896552</c:v>
                </c:pt>
                <c:pt idx="5">
                  <c:v>3.4482758620689655E-2</c:v>
                </c:pt>
              </c:numCache>
            </c:numRef>
          </c:val>
          <c:extLst>
            <c:ext xmlns:c16="http://schemas.microsoft.com/office/drawing/2014/chart" uri="{C3380CC4-5D6E-409C-BE32-E72D297353CC}">
              <c16:uniqueId val="{00000000-CA85-4DC6-BC64-D91D4336E98D}"/>
            </c:ext>
          </c:extLst>
        </c:ser>
        <c:dLbls>
          <c:dLblPos val="inEnd"/>
          <c:showLegendKey val="0"/>
          <c:showVal val="1"/>
          <c:showCatName val="0"/>
          <c:showSerName val="0"/>
          <c:showPercent val="0"/>
          <c:showBubbleSize val="0"/>
        </c:dLbls>
        <c:gapWidth val="115"/>
        <c:overlap val="-20"/>
        <c:axId val="1831894831"/>
        <c:axId val="1831903983"/>
      </c:barChart>
      <c:catAx>
        <c:axId val="1831894831"/>
        <c:scaling>
          <c:orientation val="minMax"/>
        </c:scaling>
        <c:delete val="1"/>
        <c:axPos val="l"/>
        <c:majorTickMark val="none"/>
        <c:minorTickMark val="none"/>
        <c:tickLblPos val="nextTo"/>
        <c:crossAx val="1831903983"/>
        <c:crosses val="autoZero"/>
        <c:auto val="1"/>
        <c:lblAlgn val="ctr"/>
        <c:lblOffset val="100"/>
        <c:noMultiLvlLbl val="0"/>
      </c:catAx>
      <c:valAx>
        <c:axId val="183190398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94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Operativo!$E$261:$E$264</c:f>
              <c:numCache>
                <c:formatCode>0%</c:formatCode>
                <c:ptCount val="4"/>
                <c:pt idx="0">
                  <c:v>0</c:v>
                </c:pt>
                <c:pt idx="1">
                  <c:v>0.10344827586206896</c:v>
                </c:pt>
                <c:pt idx="2">
                  <c:v>0.62068965517241381</c:v>
                </c:pt>
                <c:pt idx="3">
                  <c:v>0.27586206896551724</c:v>
                </c:pt>
              </c:numCache>
            </c:numRef>
          </c:val>
          <c:extLst>
            <c:ext xmlns:c16="http://schemas.microsoft.com/office/drawing/2014/chart" uri="{C3380CC4-5D6E-409C-BE32-E72D297353CC}">
              <c16:uniqueId val="{00000000-8116-4C1A-8F17-2F10E06B8CE3}"/>
            </c:ext>
          </c:extLst>
        </c:ser>
        <c:dLbls>
          <c:dLblPos val="inEnd"/>
          <c:showLegendKey val="0"/>
          <c:showVal val="1"/>
          <c:showCatName val="0"/>
          <c:showSerName val="0"/>
          <c:showPercent val="0"/>
          <c:showBubbleSize val="0"/>
        </c:dLbls>
        <c:gapWidth val="115"/>
        <c:overlap val="-20"/>
        <c:axId val="1831904815"/>
        <c:axId val="1831895247"/>
      </c:barChart>
      <c:catAx>
        <c:axId val="1831904815"/>
        <c:scaling>
          <c:orientation val="minMax"/>
        </c:scaling>
        <c:delete val="1"/>
        <c:axPos val="l"/>
        <c:majorTickMark val="none"/>
        <c:minorTickMark val="none"/>
        <c:tickLblPos val="nextTo"/>
        <c:crossAx val="1831895247"/>
        <c:crosses val="autoZero"/>
        <c:auto val="1"/>
        <c:lblAlgn val="ctr"/>
        <c:lblOffset val="100"/>
        <c:noMultiLvlLbl val="0"/>
      </c:catAx>
      <c:valAx>
        <c:axId val="183189524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04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Operativo!$E$265:$E$268</c:f>
              <c:numCache>
                <c:formatCode>0%</c:formatCode>
                <c:ptCount val="4"/>
                <c:pt idx="0">
                  <c:v>0</c:v>
                </c:pt>
                <c:pt idx="1">
                  <c:v>0</c:v>
                </c:pt>
                <c:pt idx="2">
                  <c:v>6.8965517241379309E-2</c:v>
                </c:pt>
                <c:pt idx="3">
                  <c:v>0.93103448275862066</c:v>
                </c:pt>
              </c:numCache>
            </c:numRef>
          </c:val>
          <c:extLst>
            <c:ext xmlns:c16="http://schemas.microsoft.com/office/drawing/2014/chart" uri="{C3380CC4-5D6E-409C-BE32-E72D297353CC}">
              <c16:uniqueId val="{00000000-2FA5-48A9-B0B6-B6003E26061E}"/>
            </c:ext>
          </c:extLst>
        </c:ser>
        <c:dLbls>
          <c:dLblPos val="inEnd"/>
          <c:showLegendKey val="0"/>
          <c:showVal val="1"/>
          <c:showCatName val="0"/>
          <c:showSerName val="0"/>
          <c:showPercent val="0"/>
          <c:showBubbleSize val="0"/>
        </c:dLbls>
        <c:gapWidth val="115"/>
        <c:overlap val="-20"/>
        <c:axId val="1831928111"/>
        <c:axId val="1831921455"/>
      </c:barChart>
      <c:catAx>
        <c:axId val="1831928111"/>
        <c:scaling>
          <c:orientation val="minMax"/>
        </c:scaling>
        <c:delete val="1"/>
        <c:axPos val="l"/>
        <c:majorTickMark val="none"/>
        <c:minorTickMark val="none"/>
        <c:tickLblPos val="nextTo"/>
        <c:crossAx val="1831921455"/>
        <c:crosses val="autoZero"/>
        <c:auto val="1"/>
        <c:lblAlgn val="ctr"/>
        <c:lblOffset val="100"/>
        <c:noMultiLvlLbl val="0"/>
      </c:catAx>
      <c:valAx>
        <c:axId val="183192145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281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Administrativo!$E$81:$E$83</c:f>
              <c:numCache>
                <c:formatCode>0%</c:formatCode>
                <c:ptCount val="3"/>
                <c:pt idx="0">
                  <c:v>9.375E-2</c:v>
                </c:pt>
                <c:pt idx="1">
                  <c:v>0.3125</c:v>
                </c:pt>
                <c:pt idx="2">
                  <c:v>0.59375</c:v>
                </c:pt>
              </c:numCache>
            </c:numRef>
          </c:val>
          <c:extLst>
            <c:ext xmlns:c16="http://schemas.microsoft.com/office/drawing/2014/chart" uri="{C3380CC4-5D6E-409C-BE32-E72D297353CC}">
              <c16:uniqueId val="{00000000-9398-428D-A632-252516F19B07}"/>
            </c:ext>
          </c:extLst>
        </c:ser>
        <c:dLbls>
          <c:dLblPos val="inEnd"/>
          <c:showLegendKey val="0"/>
          <c:showVal val="1"/>
          <c:showCatName val="0"/>
          <c:showSerName val="0"/>
          <c:showPercent val="0"/>
          <c:showBubbleSize val="0"/>
        </c:dLbls>
        <c:gapWidth val="115"/>
        <c:overlap val="-20"/>
        <c:axId val="1681136368"/>
        <c:axId val="1681136784"/>
      </c:barChart>
      <c:catAx>
        <c:axId val="1681136368"/>
        <c:scaling>
          <c:orientation val="minMax"/>
        </c:scaling>
        <c:delete val="1"/>
        <c:axPos val="l"/>
        <c:majorTickMark val="none"/>
        <c:minorTickMark val="none"/>
        <c:tickLblPos val="nextTo"/>
        <c:crossAx val="1681136784"/>
        <c:crosses val="autoZero"/>
        <c:auto val="1"/>
        <c:lblAlgn val="ctr"/>
        <c:lblOffset val="100"/>
        <c:noMultiLvlLbl val="0"/>
      </c:catAx>
      <c:valAx>
        <c:axId val="168113678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81136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Operativo!$E$269:$E$272</c:f>
              <c:numCache>
                <c:formatCode>0%</c:formatCode>
                <c:ptCount val="4"/>
                <c:pt idx="0">
                  <c:v>0</c:v>
                </c:pt>
                <c:pt idx="1">
                  <c:v>0.34482758620689657</c:v>
                </c:pt>
                <c:pt idx="2">
                  <c:v>0.20689655172413793</c:v>
                </c:pt>
                <c:pt idx="3">
                  <c:v>0.44827586206896552</c:v>
                </c:pt>
              </c:numCache>
            </c:numRef>
          </c:val>
          <c:extLst>
            <c:ext xmlns:c16="http://schemas.microsoft.com/office/drawing/2014/chart" uri="{C3380CC4-5D6E-409C-BE32-E72D297353CC}">
              <c16:uniqueId val="{00000000-E17A-4CB4-8720-90856A3D0B3E}"/>
            </c:ext>
          </c:extLst>
        </c:ser>
        <c:dLbls>
          <c:dLblPos val="inEnd"/>
          <c:showLegendKey val="0"/>
          <c:showVal val="1"/>
          <c:showCatName val="0"/>
          <c:showSerName val="0"/>
          <c:showPercent val="0"/>
          <c:showBubbleSize val="0"/>
        </c:dLbls>
        <c:gapWidth val="115"/>
        <c:overlap val="-20"/>
        <c:axId val="1831879439"/>
        <c:axId val="1831875695"/>
      </c:barChart>
      <c:catAx>
        <c:axId val="1831879439"/>
        <c:scaling>
          <c:orientation val="minMax"/>
        </c:scaling>
        <c:delete val="1"/>
        <c:axPos val="l"/>
        <c:majorTickMark val="none"/>
        <c:minorTickMark val="none"/>
        <c:tickLblPos val="nextTo"/>
        <c:crossAx val="1831875695"/>
        <c:crosses val="autoZero"/>
        <c:auto val="1"/>
        <c:lblAlgn val="ctr"/>
        <c:lblOffset val="100"/>
        <c:noMultiLvlLbl val="0"/>
      </c:catAx>
      <c:valAx>
        <c:axId val="183187569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794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Operativo!$E$273:$E$276</c:f>
              <c:numCache>
                <c:formatCode>0%</c:formatCode>
                <c:ptCount val="4"/>
                <c:pt idx="0">
                  <c:v>0</c:v>
                </c:pt>
                <c:pt idx="1">
                  <c:v>0.10344827586206896</c:v>
                </c:pt>
                <c:pt idx="2">
                  <c:v>0.62068965517241381</c:v>
                </c:pt>
                <c:pt idx="3">
                  <c:v>0.27586206896551724</c:v>
                </c:pt>
              </c:numCache>
            </c:numRef>
          </c:val>
          <c:extLst>
            <c:ext xmlns:c16="http://schemas.microsoft.com/office/drawing/2014/chart" uri="{C3380CC4-5D6E-409C-BE32-E72D297353CC}">
              <c16:uniqueId val="{00000000-9AD7-4AAD-89E1-D5D0EED0B47A}"/>
            </c:ext>
          </c:extLst>
        </c:ser>
        <c:dLbls>
          <c:dLblPos val="inEnd"/>
          <c:showLegendKey val="0"/>
          <c:showVal val="1"/>
          <c:showCatName val="0"/>
          <c:showSerName val="0"/>
          <c:showPercent val="0"/>
          <c:showBubbleSize val="0"/>
        </c:dLbls>
        <c:gapWidth val="115"/>
        <c:overlap val="-20"/>
        <c:axId val="1831862383"/>
        <c:axId val="1831870287"/>
      </c:barChart>
      <c:catAx>
        <c:axId val="1831862383"/>
        <c:scaling>
          <c:orientation val="minMax"/>
        </c:scaling>
        <c:delete val="1"/>
        <c:axPos val="l"/>
        <c:majorTickMark val="none"/>
        <c:minorTickMark val="none"/>
        <c:tickLblPos val="nextTo"/>
        <c:crossAx val="1831870287"/>
        <c:crosses val="autoZero"/>
        <c:auto val="1"/>
        <c:lblAlgn val="ctr"/>
        <c:lblOffset val="100"/>
        <c:noMultiLvlLbl val="0"/>
      </c:catAx>
      <c:valAx>
        <c:axId val="183187028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62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Operativo!$E$284:$E$289</c:f>
              <c:numCache>
                <c:formatCode>0%</c:formatCode>
                <c:ptCount val="6"/>
                <c:pt idx="0">
                  <c:v>5.8823529411764705E-2</c:v>
                </c:pt>
                <c:pt idx="1">
                  <c:v>0.14705882352941177</c:v>
                </c:pt>
                <c:pt idx="2">
                  <c:v>0.14705882352941177</c:v>
                </c:pt>
                <c:pt idx="3">
                  <c:v>0.14705882352941177</c:v>
                </c:pt>
                <c:pt idx="4">
                  <c:v>0.47058823529411764</c:v>
                </c:pt>
                <c:pt idx="5">
                  <c:v>2.9411764705882353E-2</c:v>
                </c:pt>
              </c:numCache>
            </c:numRef>
          </c:val>
          <c:extLst>
            <c:ext xmlns:c16="http://schemas.microsoft.com/office/drawing/2014/chart" uri="{C3380CC4-5D6E-409C-BE32-E72D297353CC}">
              <c16:uniqueId val="{00000000-44EE-4F37-A984-2831CAD8DD9F}"/>
            </c:ext>
          </c:extLst>
        </c:ser>
        <c:dLbls>
          <c:dLblPos val="inEnd"/>
          <c:showLegendKey val="0"/>
          <c:showVal val="1"/>
          <c:showCatName val="0"/>
          <c:showSerName val="0"/>
          <c:showPercent val="0"/>
          <c:showBubbleSize val="0"/>
        </c:dLbls>
        <c:gapWidth val="115"/>
        <c:overlap val="-20"/>
        <c:axId val="1831881935"/>
        <c:axId val="1831869455"/>
      </c:barChart>
      <c:catAx>
        <c:axId val="1831881935"/>
        <c:scaling>
          <c:orientation val="minMax"/>
        </c:scaling>
        <c:delete val="1"/>
        <c:axPos val="l"/>
        <c:majorTickMark val="none"/>
        <c:minorTickMark val="none"/>
        <c:tickLblPos val="nextTo"/>
        <c:crossAx val="1831869455"/>
        <c:crosses val="autoZero"/>
        <c:auto val="1"/>
        <c:lblAlgn val="ctr"/>
        <c:lblOffset val="100"/>
        <c:noMultiLvlLbl val="0"/>
      </c:catAx>
      <c:valAx>
        <c:axId val="183186945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81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Operativo!$E$293:$E$295</c:f>
              <c:numCache>
                <c:formatCode>0%</c:formatCode>
                <c:ptCount val="3"/>
                <c:pt idx="0">
                  <c:v>8.8235294117647065E-2</c:v>
                </c:pt>
                <c:pt idx="1">
                  <c:v>0.58823529411764708</c:v>
                </c:pt>
                <c:pt idx="2">
                  <c:v>0.3235294117647059</c:v>
                </c:pt>
              </c:numCache>
            </c:numRef>
          </c:val>
          <c:extLst>
            <c:ext xmlns:c16="http://schemas.microsoft.com/office/drawing/2014/chart" uri="{C3380CC4-5D6E-409C-BE32-E72D297353CC}">
              <c16:uniqueId val="{00000000-107D-43C0-B581-6CFC7E258B3D}"/>
            </c:ext>
          </c:extLst>
        </c:ser>
        <c:dLbls>
          <c:dLblPos val="inEnd"/>
          <c:showLegendKey val="0"/>
          <c:showVal val="1"/>
          <c:showCatName val="0"/>
          <c:showSerName val="0"/>
          <c:showPercent val="0"/>
          <c:showBubbleSize val="0"/>
        </c:dLbls>
        <c:gapWidth val="115"/>
        <c:overlap val="-20"/>
        <c:axId val="1831879855"/>
        <c:axId val="1831871535"/>
      </c:barChart>
      <c:catAx>
        <c:axId val="1831879855"/>
        <c:scaling>
          <c:orientation val="minMax"/>
        </c:scaling>
        <c:delete val="1"/>
        <c:axPos val="l"/>
        <c:majorTickMark val="none"/>
        <c:minorTickMark val="none"/>
        <c:tickLblPos val="nextTo"/>
        <c:crossAx val="1831871535"/>
        <c:crosses val="autoZero"/>
        <c:auto val="1"/>
        <c:lblAlgn val="ctr"/>
        <c:lblOffset val="100"/>
        <c:noMultiLvlLbl val="0"/>
      </c:catAx>
      <c:valAx>
        <c:axId val="183187153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798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Operativo!$E$298:$E$299</c:f>
              <c:numCache>
                <c:formatCode>0%</c:formatCode>
                <c:ptCount val="2"/>
                <c:pt idx="0">
                  <c:v>5.8823529411764705E-2</c:v>
                </c:pt>
                <c:pt idx="1">
                  <c:v>0.94117647058823528</c:v>
                </c:pt>
              </c:numCache>
            </c:numRef>
          </c:val>
          <c:extLst>
            <c:ext xmlns:c16="http://schemas.microsoft.com/office/drawing/2014/chart" uri="{C3380CC4-5D6E-409C-BE32-E72D297353CC}">
              <c16:uniqueId val="{00000000-5AB7-48E0-AF83-ECFDDF24E2BF}"/>
            </c:ext>
          </c:extLst>
        </c:ser>
        <c:dLbls>
          <c:dLblPos val="inEnd"/>
          <c:showLegendKey val="0"/>
          <c:showVal val="1"/>
          <c:showCatName val="0"/>
          <c:showSerName val="0"/>
          <c:showPercent val="0"/>
          <c:showBubbleSize val="0"/>
        </c:dLbls>
        <c:gapWidth val="115"/>
        <c:overlap val="-20"/>
        <c:axId val="1831887343"/>
        <c:axId val="1831866959"/>
      </c:barChart>
      <c:catAx>
        <c:axId val="1831887343"/>
        <c:scaling>
          <c:orientation val="minMax"/>
        </c:scaling>
        <c:delete val="1"/>
        <c:axPos val="l"/>
        <c:majorTickMark val="none"/>
        <c:minorTickMark val="none"/>
        <c:tickLblPos val="nextTo"/>
        <c:crossAx val="1831866959"/>
        <c:crosses val="autoZero"/>
        <c:auto val="1"/>
        <c:lblAlgn val="ctr"/>
        <c:lblOffset val="100"/>
        <c:noMultiLvlLbl val="0"/>
      </c:catAx>
      <c:valAx>
        <c:axId val="183186695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87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Operativo!$E$301:$E$303</c:f>
              <c:numCache>
                <c:formatCode>0%</c:formatCode>
                <c:ptCount val="3"/>
                <c:pt idx="0">
                  <c:v>0.35294117647058826</c:v>
                </c:pt>
                <c:pt idx="1">
                  <c:v>0.11764705882352941</c:v>
                </c:pt>
                <c:pt idx="2">
                  <c:v>0.52941176470588236</c:v>
                </c:pt>
              </c:numCache>
            </c:numRef>
          </c:val>
          <c:extLst>
            <c:ext xmlns:c16="http://schemas.microsoft.com/office/drawing/2014/chart" uri="{C3380CC4-5D6E-409C-BE32-E72D297353CC}">
              <c16:uniqueId val="{00000000-77BE-441A-B6CF-7DCAF9507F73}"/>
            </c:ext>
          </c:extLst>
        </c:ser>
        <c:dLbls>
          <c:dLblPos val="inEnd"/>
          <c:showLegendKey val="0"/>
          <c:showVal val="1"/>
          <c:showCatName val="0"/>
          <c:showSerName val="0"/>
          <c:showPercent val="0"/>
          <c:showBubbleSize val="0"/>
        </c:dLbls>
        <c:gapWidth val="115"/>
        <c:overlap val="-20"/>
        <c:axId val="1831897327"/>
        <c:axId val="1831908143"/>
      </c:barChart>
      <c:catAx>
        <c:axId val="1831897327"/>
        <c:scaling>
          <c:orientation val="minMax"/>
        </c:scaling>
        <c:delete val="1"/>
        <c:axPos val="l"/>
        <c:majorTickMark val="none"/>
        <c:minorTickMark val="none"/>
        <c:tickLblPos val="nextTo"/>
        <c:crossAx val="1831908143"/>
        <c:crosses val="autoZero"/>
        <c:auto val="1"/>
        <c:lblAlgn val="ctr"/>
        <c:lblOffset val="100"/>
        <c:noMultiLvlLbl val="0"/>
      </c:catAx>
      <c:valAx>
        <c:axId val="183190814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97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Operativo!$E$305:$E$307</c:f>
              <c:numCache>
                <c:formatCode>0%</c:formatCode>
                <c:ptCount val="3"/>
                <c:pt idx="0">
                  <c:v>8.8235294117647065E-2</c:v>
                </c:pt>
                <c:pt idx="1">
                  <c:v>0.58823529411764708</c:v>
                </c:pt>
                <c:pt idx="2">
                  <c:v>0.3235294117647059</c:v>
                </c:pt>
              </c:numCache>
            </c:numRef>
          </c:val>
          <c:extLst>
            <c:ext xmlns:c16="http://schemas.microsoft.com/office/drawing/2014/chart" uri="{C3380CC4-5D6E-409C-BE32-E72D297353CC}">
              <c16:uniqueId val="{00000000-8EDD-46BC-B4F5-77409D0E9CEF}"/>
            </c:ext>
          </c:extLst>
        </c:ser>
        <c:dLbls>
          <c:dLblPos val="inEnd"/>
          <c:showLegendKey val="0"/>
          <c:showVal val="1"/>
          <c:showCatName val="0"/>
          <c:showSerName val="0"/>
          <c:showPercent val="0"/>
          <c:showBubbleSize val="0"/>
        </c:dLbls>
        <c:gapWidth val="115"/>
        <c:overlap val="-20"/>
        <c:axId val="1831929359"/>
        <c:axId val="1831920623"/>
      </c:barChart>
      <c:catAx>
        <c:axId val="1831929359"/>
        <c:scaling>
          <c:orientation val="minMax"/>
        </c:scaling>
        <c:delete val="1"/>
        <c:axPos val="l"/>
        <c:majorTickMark val="none"/>
        <c:minorTickMark val="none"/>
        <c:tickLblPos val="nextTo"/>
        <c:crossAx val="1831920623"/>
        <c:crosses val="autoZero"/>
        <c:auto val="1"/>
        <c:lblAlgn val="ctr"/>
        <c:lblOffset val="100"/>
        <c:noMultiLvlLbl val="0"/>
      </c:catAx>
      <c:valAx>
        <c:axId val="183192062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293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Operativo!$E$313:$E$319</c:f>
              <c:numCache>
                <c:formatCode>0%</c:formatCode>
                <c:ptCount val="7"/>
                <c:pt idx="0">
                  <c:v>8.771929824561403E-2</c:v>
                </c:pt>
                <c:pt idx="1">
                  <c:v>0.10526315789473684</c:v>
                </c:pt>
                <c:pt idx="2">
                  <c:v>8.771929824561403E-2</c:v>
                </c:pt>
                <c:pt idx="4">
                  <c:v>0.17543859649122806</c:v>
                </c:pt>
                <c:pt idx="5">
                  <c:v>0.45614035087719296</c:v>
                </c:pt>
                <c:pt idx="6">
                  <c:v>5.2631578947368418E-2</c:v>
                </c:pt>
              </c:numCache>
            </c:numRef>
          </c:val>
          <c:extLst>
            <c:ext xmlns:c16="http://schemas.microsoft.com/office/drawing/2014/chart" uri="{C3380CC4-5D6E-409C-BE32-E72D297353CC}">
              <c16:uniqueId val="{00000000-50BD-4BD3-8EF3-FED8546BD01E}"/>
            </c:ext>
          </c:extLst>
        </c:ser>
        <c:dLbls>
          <c:dLblPos val="inEnd"/>
          <c:showLegendKey val="0"/>
          <c:showVal val="1"/>
          <c:showCatName val="0"/>
          <c:showSerName val="0"/>
          <c:showPercent val="0"/>
          <c:showBubbleSize val="0"/>
        </c:dLbls>
        <c:gapWidth val="115"/>
        <c:overlap val="-20"/>
        <c:axId val="1831920207"/>
        <c:axId val="1831929775"/>
      </c:barChart>
      <c:catAx>
        <c:axId val="1831920207"/>
        <c:scaling>
          <c:orientation val="minMax"/>
        </c:scaling>
        <c:delete val="1"/>
        <c:axPos val="l"/>
        <c:majorTickMark val="none"/>
        <c:minorTickMark val="none"/>
        <c:tickLblPos val="nextTo"/>
        <c:crossAx val="1831929775"/>
        <c:crosses val="autoZero"/>
        <c:auto val="1"/>
        <c:lblAlgn val="ctr"/>
        <c:lblOffset val="100"/>
        <c:noMultiLvlLbl val="0"/>
      </c:catAx>
      <c:valAx>
        <c:axId val="183192977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202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Operativo!$E$323:$E$325</c:f>
              <c:numCache>
                <c:formatCode>0%</c:formatCode>
                <c:ptCount val="3"/>
                <c:pt idx="0">
                  <c:v>0.22807017543859648</c:v>
                </c:pt>
                <c:pt idx="1">
                  <c:v>0.56140350877192979</c:v>
                </c:pt>
                <c:pt idx="2">
                  <c:v>0.21052631578947367</c:v>
                </c:pt>
              </c:numCache>
            </c:numRef>
          </c:val>
          <c:extLst>
            <c:ext xmlns:c16="http://schemas.microsoft.com/office/drawing/2014/chart" uri="{C3380CC4-5D6E-409C-BE32-E72D297353CC}">
              <c16:uniqueId val="{00000000-284F-48F9-8EFB-074D2CB98141}"/>
            </c:ext>
          </c:extLst>
        </c:ser>
        <c:dLbls>
          <c:dLblPos val="inEnd"/>
          <c:showLegendKey val="0"/>
          <c:showVal val="1"/>
          <c:showCatName val="0"/>
          <c:showSerName val="0"/>
          <c:showPercent val="0"/>
          <c:showBubbleSize val="0"/>
        </c:dLbls>
        <c:gapWidth val="115"/>
        <c:overlap val="-20"/>
        <c:axId val="1831868207"/>
        <c:axId val="1831864047"/>
      </c:barChart>
      <c:catAx>
        <c:axId val="1831868207"/>
        <c:scaling>
          <c:orientation val="minMax"/>
        </c:scaling>
        <c:delete val="1"/>
        <c:axPos val="l"/>
        <c:majorTickMark val="none"/>
        <c:minorTickMark val="none"/>
        <c:tickLblPos val="nextTo"/>
        <c:crossAx val="1831864047"/>
        <c:crosses val="autoZero"/>
        <c:auto val="1"/>
        <c:lblAlgn val="ctr"/>
        <c:lblOffset val="100"/>
        <c:noMultiLvlLbl val="0"/>
      </c:catAx>
      <c:valAx>
        <c:axId val="183186404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682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Operativo!$E$327:$E$329</c:f>
              <c:numCache>
                <c:formatCode>0%</c:formatCode>
                <c:ptCount val="3"/>
                <c:pt idx="0">
                  <c:v>8.771929824561403E-2</c:v>
                </c:pt>
                <c:pt idx="1">
                  <c:v>0.17543859649122806</c:v>
                </c:pt>
                <c:pt idx="2">
                  <c:v>0.73684210526315785</c:v>
                </c:pt>
              </c:numCache>
            </c:numRef>
          </c:val>
          <c:extLst>
            <c:ext xmlns:c16="http://schemas.microsoft.com/office/drawing/2014/chart" uri="{C3380CC4-5D6E-409C-BE32-E72D297353CC}">
              <c16:uniqueId val="{00000000-6DB0-4D7F-BBCA-068C4F0D2064}"/>
            </c:ext>
          </c:extLst>
        </c:ser>
        <c:dLbls>
          <c:dLblPos val="inEnd"/>
          <c:showLegendKey val="0"/>
          <c:showVal val="1"/>
          <c:showCatName val="0"/>
          <c:showSerName val="0"/>
          <c:showPercent val="0"/>
          <c:showBubbleSize val="0"/>
        </c:dLbls>
        <c:gapWidth val="115"/>
        <c:overlap val="-20"/>
        <c:axId val="1831862799"/>
        <c:axId val="1831881519"/>
      </c:barChart>
      <c:catAx>
        <c:axId val="1831862799"/>
        <c:scaling>
          <c:orientation val="minMax"/>
        </c:scaling>
        <c:delete val="1"/>
        <c:axPos val="l"/>
        <c:majorTickMark val="none"/>
        <c:minorTickMark val="none"/>
        <c:tickLblPos val="nextTo"/>
        <c:crossAx val="1831881519"/>
        <c:crosses val="autoZero"/>
        <c:auto val="1"/>
        <c:lblAlgn val="ctr"/>
        <c:lblOffset val="100"/>
        <c:noMultiLvlLbl val="0"/>
      </c:catAx>
      <c:valAx>
        <c:axId val="183188151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627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921568627450983E-2"/>
          <c:y val="6.4257028112449793E-2"/>
          <c:w val="0.89215686274509809"/>
          <c:h val="0.87951807228915657"/>
        </c:manualLayout>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Administrativo!$E$89:$E$95</c:f>
              <c:numCache>
                <c:formatCode>0%</c:formatCode>
                <c:ptCount val="7"/>
                <c:pt idx="0">
                  <c:v>4.2553191489361701E-2</c:v>
                </c:pt>
                <c:pt idx="1">
                  <c:v>6.3829787234042548E-2</c:v>
                </c:pt>
                <c:pt idx="2">
                  <c:v>0.10638297872340426</c:v>
                </c:pt>
                <c:pt idx="3">
                  <c:v>4.2553191489361701E-2</c:v>
                </c:pt>
                <c:pt idx="4">
                  <c:v>0.1702127659574468</c:v>
                </c:pt>
                <c:pt idx="5">
                  <c:v>0.51063829787234039</c:v>
                </c:pt>
                <c:pt idx="6">
                  <c:v>6.3829787234042548E-2</c:v>
                </c:pt>
              </c:numCache>
            </c:numRef>
          </c:val>
          <c:extLst>
            <c:ext xmlns:c16="http://schemas.microsoft.com/office/drawing/2014/chart" uri="{C3380CC4-5D6E-409C-BE32-E72D297353CC}">
              <c16:uniqueId val="{00000000-7EC1-45CB-839F-336892B8E201}"/>
            </c:ext>
          </c:extLst>
        </c:ser>
        <c:dLbls>
          <c:dLblPos val="inEnd"/>
          <c:showLegendKey val="0"/>
          <c:showVal val="1"/>
          <c:showCatName val="0"/>
          <c:showSerName val="0"/>
          <c:showPercent val="0"/>
          <c:showBubbleSize val="0"/>
        </c:dLbls>
        <c:gapWidth val="115"/>
        <c:overlap val="-20"/>
        <c:axId val="1669950096"/>
        <c:axId val="1669951344"/>
      </c:barChart>
      <c:catAx>
        <c:axId val="1669950096"/>
        <c:scaling>
          <c:orientation val="minMax"/>
        </c:scaling>
        <c:delete val="1"/>
        <c:axPos val="l"/>
        <c:majorTickMark val="none"/>
        <c:minorTickMark val="none"/>
        <c:tickLblPos val="nextTo"/>
        <c:crossAx val="1669951344"/>
        <c:crosses val="autoZero"/>
        <c:auto val="1"/>
        <c:lblAlgn val="ctr"/>
        <c:lblOffset val="100"/>
        <c:noMultiLvlLbl val="0"/>
      </c:catAx>
      <c:valAx>
        <c:axId val="166995134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950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Operativo!$E$331:$E$333</c:f>
              <c:numCache>
                <c:formatCode>0%</c:formatCode>
                <c:ptCount val="3"/>
                <c:pt idx="0">
                  <c:v>0.12280701754385964</c:v>
                </c:pt>
                <c:pt idx="1">
                  <c:v>0.47368421052631576</c:v>
                </c:pt>
                <c:pt idx="2">
                  <c:v>0.40350877192982454</c:v>
                </c:pt>
              </c:numCache>
            </c:numRef>
          </c:val>
          <c:extLst>
            <c:ext xmlns:c16="http://schemas.microsoft.com/office/drawing/2014/chart" uri="{C3380CC4-5D6E-409C-BE32-E72D297353CC}">
              <c16:uniqueId val="{00000000-7F2B-48FF-9FF6-27906E9851AC}"/>
            </c:ext>
          </c:extLst>
        </c:ser>
        <c:dLbls>
          <c:dLblPos val="inEnd"/>
          <c:showLegendKey val="0"/>
          <c:showVal val="1"/>
          <c:showCatName val="0"/>
          <c:showSerName val="0"/>
          <c:showPercent val="0"/>
          <c:showBubbleSize val="0"/>
        </c:dLbls>
        <c:gapWidth val="115"/>
        <c:overlap val="-20"/>
        <c:axId val="1831901071"/>
        <c:axId val="1831905647"/>
      </c:barChart>
      <c:catAx>
        <c:axId val="1831901071"/>
        <c:scaling>
          <c:orientation val="minMax"/>
        </c:scaling>
        <c:delete val="1"/>
        <c:axPos val="l"/>
        <c:majorTickMark val="none"/>
        <c:minorTickMark val="none"/>
        <c:tickLblPos val="nextTo"/>
        <c:crossAx val="1831905647"/>
        <c:crosses val="autoZero"/>
        <c:auto val="1"/>
        <c:lblAlgn val="ctr"/>
        <c:lblOffset val="100"/>
        <c:noMultiLvlLbl val="0"/>
      </c:catAx>
      <c:valAx>
        <c:axId val="183190564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01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Operativo!$E$335:$E$337</c:f>
              <c:numCache>
                <c:formatCode>0%</c:formatCode>
                <c:ptCount val="3"/>
                <c:pt idx="0">
                  <c:v>0.22807017543859648</c:v>
                </c:pt>
                <c:pt idx="1">
                  <c:v>0.56140350877192979</c:v>
                </c:pt>
                <c:pt idx="2">
                  <c:v>0.21052631578947367</c:v>
                </c:pt>
              </c:numCache>
            </c:numRef>
          </c:val>
          <c:extLst>
            <c:ext xmlns:c16="http://schemas.microsoft.com/office/drawing/2014/chart" uri="{C3380CC4-5D6E-409C-BE32-E72D297353CC}">
              <c16:uniqueId val="{00000000-EF21-4388-8B0B-F87AB6A5C4BE}"/>
            </c:ext>
          </c:extLst>
        </c:ser>
        <c:dLbls>
          <c:dLblPos val="inEnd"/>
          <c:showLegendKey val="0"/>
          <c:showVal val="1"/>
          <c:showCatName val="0"/>
          <c:showSerName val="0"/>
          <c:showPercent val="0"/>
          <c:showBubbleSize val="0"/>
        </c:dLbls>
        <c:gapWidth val="115"/>
        <c:overlap val="-20"/>
        <c:axId val="1831871951"/>
        <c:axId val="1831888175"/>
      </c:barChart>
      <c:catAx>
        <c:axId val="1831871951"/>
        <c:scaling>
          <c:orientation val="minMax"/>
        </c:scaling>
        <c:delete val="1"/>
        <c:axPos val="l"/>
        <c:majorTickMark val="none"/>
        <c:minorTickMark val="none"/>
        <c:tickLblPos val="nextTo"/>
        <c:crossAx val="1831888175"/>
        <c:crosses val="autoZero"/>
        <c:auto val="1"/>
        <c:lblAlgn val="ctr"/>
        <c:lblOffset val="100"/>
        <c:noMultiLvlLbl val="0"/>
      </c:catAx>
      <c:valAx>
        <c:axId val="183188817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719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Operativo!$E$344:$E$350</c:f>
              <c:numCache>
                <c:formatCode>0%</c:formatCode>
                <c:ptCount val="7"/>
                <c:pt idx="0">
                  <c:v>0.04</c:v>
                </c:pt>
                <c:pt idx="1">
                  <c:v>0.04</c:v>
                </c:pt>
                <c:pt idx="2">
                  <c:v>0.08</c:v>
                </c:pt>
                <c:pt idx="3">
                  <c:v>0.1</c:v>
                </c:pt>
                <c:pt idx="4">
                  <c:v>0.18</c:v>
                </c:pt>
                <c:pt idx="5">
                  <c:v>0.5</c:v>
                </c:pt>
                <c:pt idx="6">
                  <c:v>0.06</c:v>
                </c:pt>
              </c:numCache>
            </c:numRef>
          </c:val>
          <c:extLst>
            <c:ext xmlns:c16="http://schemas.microsoft.com/office/drawing/2014/chart" uri="{C3380CC4-5D6E-409C-BE32-E72D297353CC}">
              <c16:uniqueId val="{00000000-B531-4D66-AC2E-B13B96A01BF3}"/>
            </c:ext>
          </c:extLst>
        </c:ser>
        <c:dLbls>
          <c:dLblPos val="inEnd"/>
          <c:showLegendKey val="0"/>
          <c:showVal val="1"/>
          <c:showCatName val="0"/>
          <c:showSerName val="0"/>
          <c:showPercent val="0"/>
          <c:showBubbleSize val="0"/>
        </c:dLbls>
        <c:gapWidth val="115"/>
        <c:overlap val="-20"/>
        <c:axId val="1831921871"/>
        <c:axId val="1831916879"/>
      </c:barChart>
      <c:catAx>
        <c:axId val="1831921871"/>
        <c:scaling>
          <c:orientation val="minMax"/>
        </c:scaling>
        <c:delete val="1"/>
        <c:axPos val="l"/>
        <c:majorTickMark val="none"/>
        <c:minorTickMark val="none"/>
        <c:tickLblPos val="nextTo"/>
        <c:crossAx val="1831916879"/>
        <c:crosses val="autoZero"/>
        <c:auto val="1"/>
        <c:lblAlgn val="ctr"/>
        <c:lblOffset val="100"/>
        <c:noMultiLvlLbl val="0"/>
      </c:catAx>
      <c:valAx>
        <c:axId val="183191687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218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Operativo!$E$354:$E$356</c:f>
              <c:numCache>
                <c:formatCode>0%</c:formatCode>
                <c:ptCount val="3"/>
                <c:pt idx="0">
                  <c:v>0.16</c:v>
                </c:pt>
                <c:pt idx="1">
                  <c:v>0.6</c:v>
                </c:pt>
                <c:pt idx="2">
                  <c:v>0.24</c:v>
                </c:pt>
              </c:numCache>
            </c:numRef>
          </c:val>
          <c:extLst>
            <c:ext xmlns:c16="http://schemas.microsoft.com/office/drawing/2014/chart" uri="{C3380CC4-5D6E-409C-BE32-E72D297353CC}">
              <c16:uniqueId val="{00000000-24CA-46CF-B26E-F22549985B75}"/>
            </c:ext>
          </c:extLst>
        </c:ser>
        <c:dLbls>
          <c:dLblPos val="inEnd"/>
          <c:showLegendKey val="0"/>
          <c:showVal val="1"/>
          <c:showCatName val="0"/>
          <c:showSerName val="0"/>
          <c:showPercent val="0"/>
          <c:showBubbleSize val="0"/>
        </c:dLbls>
        <c:gapWidth val="115"/>
        <c:overlap val="-20"/>
        <c:axId val="631684991"/>
        <c:axId val="631682911"/>
      </c:barChart>
      <c:catAx>
        <c:axId val="631684991"/>
        <c:scaling>
          <c:orientation val="minMax"/>
        </c:scaling>
        <c:delete val="1"/>
        <c:axPos val="l"/>
        <c:majorTickMark val="none"/>
        <c:minorTickMark val="none"/>
        <c:tickLblPos val="nextTo"/>
        <c:crossAx val="631682911"/>
        <c:crosses val="autoZero"/>
        <c:auto val="1"/>
        <c:lblAlgn val="ctr"/>
        <c:lblOffset val="100"/>
        <c:noMultiLvlLbl val="0"/>
      </c:catAx>
      <c:valAx>
        <c:axId val="63168291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6316849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Operativo!$E$358:$E$360</c:f>
              <c:numCache>
                <c:formatCode>0%</c:formatCode>
                <c:ptCount val="3"/>
                <c:pt idx="0">
                  <c:v>0.04</c:v>
                </c:pt>
                <c:pt idx="1">
                  <c:v>0.12</c:v>
                </c:pt>
                <c:pt idx="2">
                  <c:v>0.84</c:v>
                </c:pt>
              </c:numCache>
            </c:numRef>
          </c:val>
          <c:extLst>
            <c:ext xmlns:c16="http://schemas.microsoft.com/office/drawing/2014/chart" uri="{C3380CC4-5D6E-409C-BE32-E72D297353CC}">
              <c16:uniqueId val="{00000000-A0F8-4CEF-B9A9-A6B056F1DEA6}"/>
            </c:ext>
          </c:extLst>
        </c:ser>
        <c:dLbls>
          <c:dLblPos val="inEnd"/>
          <c:showLegendKey val="0"/>
          <c:showVal val="1"/>
          <c:showCatName val="0"/>
          <c:showSerName val="0"/>
          <c:showPercent val="0"/>
          <c:showBubbleSize val="0"/>
        </c:dLbls>
        <c:gapWidth val="115"/>
        <c:overlap val="-20"/>
        <c:axId val="569124239"/>
        <c:axId val="569122991"/>
      </c:barChart>
      <c:catAx>
        <c:axId val="569124239"/>
        <c:scaling>
          <c:orientation val="minMax"/>
        </c:scaling>
        <c:delete val="1"/>
        <c:axPos val="l"/>
        <c:majorTickMark val="none"/>
        <c:minorTickMark val="none"/>
        <c:tickLblPos val="nextTo"/>
        <c:crossAx val="569122991"/>
        <c:crosses val="autoZero"/>
        <c:auto val="1"/>
        <c:lblAlgn val="ctr"/>
        <c:lblOffset val="100"/>
        <c:noMultiLvlLbl val="0"/>
      </c:catAx>
      <c:valAx>
        <c:axId val="56912299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691242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Operativo!$E$362:$E$364</c:f>
              <c:numCache>
                <c:formatCode>0%</c:formatCode>
                <c:ptCount val="3"/>
                <c:pt idx="0">
                  <c:v>0.32</c:v>
                </c:pt>
                <c:pt idx="1">
                  <c:v>0.28000000000000003</c:v>
                </c:pt>
                <c:pt idx="2">
                  <c:v>0.4</c:v>
                </c:pt>
              </c:numCache>
            </c:numRef>
          </c:val>
          <c:extLst>
            <c:ext xmlns:c16="http://schemas.microsoft.com/office/drawing/2014/chart" uri="{C3380CC4-5D6E-409C-BE32-E72D297353CC}">
              <c16:uniqueId val="{00000000-2673-4D67-96D3-95F94FECBA0D}"/>
            </c:ext>
          </c:extLst>
        </c:ser>
        <c:dLbls>
          <c:dLblPos val="inEnd"/>
          <c:showLegendKey val="0"/>
          <c:showVal val="1"/>
          <c:showCatName val="0"/>
          <c:showSerName val="0"/>
          <c:showPercent val="0"/>
          <c:showBubbleSize val="0"/>
        </c:dLbls>
        <c:gapWidth val="115"/>
        <c:overlap val="-20"/>
        <c:axId val="1571555247"/>
        <c:axId val="1571555663"/>
      </c:barChart>
      <c:catAx>
        <c:axId val="1571555247"/>
        <c:scaling>
          <c:orientation val="minMax"/>
        </c:scaling>
        <c:delete val="1"/>
        <c:axPos val="l"/>
        <c:majorTickMark val="none"/>
        <c:minorTickMark val="none"/>
        <c:tickLblPos val="nextTo"/>
        <c:crossAx val="1571555663"/>
        <c:crosses val="autoZero"/>
        <c:auto val="1"/>
        <c:lblAlgn val="ctr"/>
        <c:lblOffset val="100"/>
        <c:noMultiLvlLbl val="0"/>
      </c:catAx>
      <c:valAx>
        <c:axId val="157155566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71555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Operativo!$E$366:$E$368</c:f>
              <c:numCache>
                <c:formatCode>0%</c:formatCode>
                <c:ptCount val="3"/>
                <c:pt idx="0">
                  <c:v>0.16</c:v>
                </c:pt>
                <c:pt idx="1">
                  <c:v>0.6</c:v>
                </c:pt>
                <c:pt idx="2">
                  <c:v>0.24</c:v>
                </c:pt>
              </c:numCache>
            </c:numRef>
          </c:val>
          <c:extLst>
            <c:ext xmlns:c16="http://schemas.microsoft.com/office/drawing/2014/chart" uri="{C3380CC4-5D6E-409C-BE32-E72D297353CC}">
              <c16:uniqueId val="{00000000-EE2E-4E3F-855B-9FB2E29F25B5}"/>
            </c:ext>
          </c:extLst>
        </c:ser>
        <c:dLbls>
          <c:dLblPos val="inEnd"/>
          <c:showLegendKey val="0"/>
          <c:showVal val="1"/>
          <c:showCatName val="0"/>
          <c:showSerName val="0"/>
          <c:showPercent val="0"/>
          <c:showBubbleSize val="0"/>
        </c:dLbls>
        <c:gapWidth val="115"/>
        <c:overlap val="-20"/>
        <c:axId val="800670111"/>
        <c:axId val="800680511"/>
      </c:barChart>
      <c:catAx>
        <c:axId val="800670111"/>
        <c:scaling>
          <c:orientation val="minMax"/>
        </c:scaling>
        <c:delete val="1"/>
        <c:axPos val="l"/>
        <c:majorTickMark val="none"/>
        <c:minorTickMark val="none"/>
        <c:tickLblPos val="nextTo"/>
        <c:crossAx val="800680511"/>
        <c:crosses val="autoZero"/>
        <c:auto val="1"/>
        <c:lblAlgn val="ctr"/>
        <c:lblOffset val="100"/>
        <c:noMultiLvlLbl val="0"/>
      </c:catAx>
      <c:valAx>
        <c:axId val="80068051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006701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Operativo!$E$375:$E$380</c:f>
              <c:numCache>
                <c:formatCode>0%</c:formatCode>
                <c:ptCount val="6"/>
                <c:pt idx="0">
                  <c:v>6.6666666666666666E-2</c:v>
                </c:pt>
                <c:pt idx="1">
                  <c:v>0.13333333333333333</c:v>
                </c:pt>
                <c:pt idx="2">
                  <c:v>0.15555555555555556</c:v>
                </c:pt>
                <c:pt idx="3">
                  <c:v>0.1111111111111111</c:v>
                </c:pt>
                <c:pt idx="4">
                  <c:v>0.48888888888888887</c:v>
                </c:pt>
                <c:pt idx="5">
                  <c:v>4.4444444444444446E-2</c:v>
                </c:pt>
              </c:numCache>
            </c:numRef>
          </c:val>
          <c:extLst>
            <c:ext xmlns:c16="http://schemas.microsoft.com/office/drawing/2014/chart" uri="{C3380CC4-5D6E-409C-BE32-E72D297353CC}">
              <c16:uniqueId val="{00000000-95A3-4C79-9851-22142C1E22BF}"/>
            </c:ext>
          </c:extLst>
        </c:ser>
        <c:dLbls>
          <c:dLblPos val="inEnd"/>
          <c:showLegendKey val="0"/>
          <c:showVal val="1"/>
          <c:showCatName val="0"/>
          <c:showSerName val="0"/>
          <c:showPercent val="0"/>
          <c:showBubbleSize val="0"/>
        </c:dLbls>
        <c:gapWidth val="115"/>
        <c:overlap val="-20"/>
        <c:axId val="1459334383"/>
        <c:axId val="1459332719"/>
      </c:barChart>
      <c:catAx>
        <c:axId val="1459334383"/>
        <c:scaling>
          <c:orientation val="minMax"/>
        </c:scaling>
        <c:delete val="1"/>
        <c:axPos val="l"/>
        <c:majorTickMark val="none"/>
        <c:minorTickMark val="none"/>
        <c:tickLblPos val="nextTo"/>
        <c:crossAx val="1459332719"/>
        <c:crosses val="autoZero"/>
        <c:auto val="1"/>
        <c:lblAlgn val="ctr"/>
        <c:lblOffset val="100"/>
        <c:noMultiLvlLbl val="0"/>
      </c:catAx>
      <c:valAx>
        <c:axId val="145933271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59334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Operativo!$E$383:$E$386</c:f>
              <c:numCache>
                <c:formatCode>0%</c:formatCode>
                <c:ptCount val="4"/>
                <c:pt idx="0">
                  <c:v>0</c:v>
                </c:pt>
                <c:pt idx="1">
                  <c:v>0.13333333333333333</c:v>
                </c:pt>
                <c:pt idx="2">
                  <c:v>0.55555555555555558</c:v>
                </c:pt>
                <c:pt idx="3">
                  <c:v>0.31111111111111112</c:v>
                </c:pt>
              </c:numCache>
            </c:numRef>
          </c:val>
          <c:extLst>
            <c:ext xmlns:c16="http://schemas.microsoft.com/office/drawing/2014/chart" uri="{C3380CC4-5D6E-409C-BE32-E72D297353CC}">
              <c16:uniqueId val="{00000000-CA59-4062-9847-99829E182380}"/>
            </c:ext>
          </c:extLst>
        </c:ser>
        <c:dLbls>
          <c:dLblPos val="inEnd"/>
          <c:showLegendKey val="0"/>
          <c:showVal val="1"/>
          <c:showCatName val="0"/>
          <c:showSerName val="0"/>
          <c:showPercent val="0"/>
          <c:showBubbleSize val="0"/>
        </c:dLbls>
        <c:gapWidth val="115"/>
        <c:overlap val="-20"/>
        <c:axId val="1571579375"/>
        <c:axId val="1571598095"/>
      </c:barChart>
      <c:catAx>
        <c:axId val="1571579375"/>
        <c:scaling>
          <c:orientation val="minMax"/>
        </c:scaling>
        <c:delete val="1"/>
        <c:axPos val="l"/>
        <c:majorTickMark val="none"/>
        <c:minorTickMark val="none"/>
        <c:tickLblPos val="nextTo"/>
        <c:crossAx val="1571598095"/>
        <c:crosses val="autoZero"/>
        <c:auto val="1"/>
        <c:lblAlgn val="ctr"/>
        <c:lblOffset val="100"/>
        <c:noMultiLvlLbl val="0"/>
      </c:catAx>
      <c:valAx>
        <c:axId val="157159809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715793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Operativo!$E$387:$E$390</c:f>
              <c:numCache>
                <c:formatCode>0%</c:formatCode>
                <c:ptCount val="4"/>
                <c:pt idx="0">
                  <c:v>0</c:v>
                </c:pt>
                <c:pt idx="1">
                  <c:v>0</c:v>
                </c:pt>
                <c:pt idx="2">
                  <c:v>0.13333333333333333</c:v>
                </c:pt>
                <c:pt idx="3">
                  <c:v>0.8666666666666667</c:v>
                </c:pt>
              </c:numCache>
            </c:numRef>
          </c:val>
          <c:extLst>
            <c:ext xmlns:c16="http://schemas.microsoft.com/office/drawing/2014/chart" uri="{C3380CC4-5D6E-409C-BE32-E72D297353CC}">
              <c16:uniqueId val="{00000000-4CE5-4366-B697-A7B1986A94B6}"/>
            </c:ext>
          </c:extLst>
        </c:ser>
        <c:dLbls>
          <c:dLblPos val="inEnd"/>
          <c:showLegendKey val="0"/>
          <c:showVal val="1"/>
          <c:showCatName val="0"/>
          <c:showSerName val="0"/>
          <c:showPercent val="0"/>
          <c:showBubbleSize val="0"/>
        </c:dLbls>
        <c:gapWidth val="115"/>
        <c:overlap val="-20"/>
        <c:axId val="1459326895"/>
        <c:axId val="1459322735"/>
      </c:barChart>
      <c:catAx>
        <c:axId val="1459326895"/>
        <c:scaling>
          <c:orientation val="minMax"/>
        </c:scaling>
        <c:delete val="1"/>
        <c:axPos val="l"/>
        <c:majorTickMark val="none"/>
        <c:minorTickMark val="none"/>
        <c:tickLblPos val="nextTo"/>
        <c:crossAx val="1459322735"/>
        <c:crosses val="autoZero"/>
        <c:auto val="1"/>
        <c:lblAlgn val="ctr"/>
        <c:lblOffset val="100"/>
        <c:noMultiLvlLbl val="0"/>
      </c:catAx>
      <c:valAx>
        <c:axId val="145932273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593268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41754638714324E-2"/>
          <c:y val="0.13233550547560866"/>
          <c:w val="0.9162953211290229"/>
          <c:h val="0.78668318399855186"/>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Administrativo!$E$99:$E$101</c:f>
              <c:numCache>
                <c:formatCode>0%</c:formatCode>
                <c:ptCount val="3"/>
                <c:pt idx="0">
                  <c:v>0.10638297872340426</c:v>
                </c:pt>
                <c:pt idx="1">
                  <c:v>0.42553191489361702</c:v>
                </c:pt>
                <c:pt idx="2">
                  <c:v>0.46808510638297873</c:v>
                </c:pt>
              </c:numCache>
            </c:numRef>
          </c:val>
          <c:extLst>
            <c:ext xmlns:c16="http://schemas.microsoft.com/office/drawing/2014/chart" uri="{C3380CC4-5D6E-409C-BE32-E72D297353CC}">
              <c16:uniqueId val="{00000000-DCD0-4C31-A9CA-01C47500C093}"/>
            </c:ext>
          </c:extLst>
        </c:ser>
        <c:dLbls>
          <c:dLblPos val="inEnd"/>
          <c:showLegendKey val="0"/>
          <c:showVal val="1"/>
          <c:showCatName val="0"/>
          <c:showSerName val="0"/>
          <c:showPercent val="0"/>
          <c:showBubbleSize val="0"/>
        </c:dLbls>
        <c:gapWidth val="115"/>
        <c:overlap val="-20"/>
        <c:axId val="1669900176"/>
        <c:axId val="1669903504"/>
      </c:barChart>
      <c:catAx>
        <c:axId val="1669900176"/>
        <c:scaling>
          <c:orientation val="minMax"/>
        </c:scaling>
        <c:delete val="1"/>
        <c:axPos val="l"/>
        <c:majorTickMark val="none"/>
        <c:minorTickMark val="none"/>
        <c:tickLblPos val="nextTo"/>
        <c:crossAx val="1669903504"/>
        <c:crosses val="autoZero"/>
        <c:auto val="1"/>
        <c:lblAlgn val="ctr"/>
        <c:lblOffset val="100"/>
        <c:noMultiLvlLbl val="0"/>
      </c:catAx>
      <c:valAx>
        <c:axId val="16699035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900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Operativo!$E$391:$E$394</c:f>
              <c:numCache>
                <c:formatCode>0%</c:formatCode>
                <c:ptCount val="4"/>
                <c:pt idx="0">
                  <c:v>0</c:v>
                </c:pt>
                <c:pt idx="1">
                  <c:v>0.28888888888888886</c:v>
                </c:pt>
                <c:pt idx="2">
                  <c:v>0.24444444444444444</c:v>
                </c:pt>
                <c:pt idx="3">
                  <c:v>0.46666666666666667</c:v>
                </c:pt>
              </c:numCache>
            </c:numRef>
          </c:val>
          <c:extLst>
            <c:ext xmlns:c16="http://schemas.microsoft.com/office/drawing/2014/chart" uri="{C3380CC4-5D6E-409C-BE32-E72D297353CC}">
              <c16:uniqueId val="{00000000-1367-4F25-A482-FE6522B1A9BE}"/>
            </c:ext>
          </c:extLst>
        </c:ser>
        <c:dLbls>
          <c:dLblPos val="inEnd"/>
          <c:showLegendKey val="0"/>
          <c:showVal val="1"/>
          <c:showCatName val="0"/>
          <c:showSerName val="0"/>
          <c:showPercent val="0"/>
          <c:showBubbleSize val="0"/>
        </c:dLbls>
        <c:gapWidth val="115"/>
        <c:overlap val="-20"/>
        <c:axId val="1424909215"/>
        <c:axId val="1424897151"/>
      </c:barChart>
      <c:catAx>
        <c:axId val="1424909215"/>
        <c:scaling>
          <c:orientation val="minMax"/>
        </c:scaling>
        <c:delete val="1"/>
        <c:axPos val="l"/>
        <c:majorTickMark val="none"/>
        <c:minorTickMark val="none"/>
        <c:tickLblPos val="nextTo"/>
        <c:crossAx val="1424897151"/>
        <c:crosses val="autoZero"/>
        <c:auto val="1"/>
        <c:lblAlgn val="ctr"/>
        <c:lblOffset val="100"/>
        <c:noMultiLvlLbl val="0"/>
      </c:catAx>
      <c:valAx>
        <c:axId val="142489715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092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Operativo!$E$395:$E$398</c:f>
              <c:numCache>
                <c:formatCode>0%</c:formatCode>
                <c:ptCount val="4"/>
                <c:pt idx="0">
                  <c:v>0</c:v>
                </c:pt>
                <c:pt idx="1">
                  <c:v>0.13333333333333333</c:v>
                </c:pt>
                <c:pt idx="2">
                  <c:v>0.55555555555555558</c:v>
                </c:pt>
                <c:pt idx="3">
                  <c:v>0.31111111111111112</c:v>
                </c:pt>
              </c:numCache>
            </c:numRef>
          </c:val>
          <c:extLst>
            <c:ext xmlns:c16="http://schemas.microsoft.com/office/drawing/2014/chart" uri="{C3380CC4-5D6E-409C-BE32-E72D297353CC}">
              <c16:uniqueId val="{00000000-727F-4443-895C-56E434A70E14}"/>
            </c:ext>
          </c:extLst>
        </c:ser>
        <c:dLbls>
          <c:dLblPos val="inEnd"/>
          <c:showLegendKey val="0"/>
          <c:showVal val="1"/>
          <c:showCatName val="0"/>
          <c:showSerName val="0"/>
          <c:showPercent val="0"/>
          <c:showBubbleSize val="0"/>
        </c:dLbls>
        <c:gapWidth val="115"/>
        <c:overlap val="-20"/>
        <c:axId val="1426655119"/>
        <c:axId val="1426652207"/>
      </c:barChart>
      <c:catAx>
        <c:axId val="1426655119"/>
        <c:scaling>
          <c:orientation val="minMax"/>
        </c:scaling>
        <c:delete val="1"/>
        <c:axPos val="l"/>
        <c:majorTickMark val="none"/>
        <c:minorTickMark val="none"/>
        <c:tickLblPos val="nextTo"/>
        <c:crossAx val="1426652207"/>
        <c:crosses val="autoZero"/>
        <c:auto val="1"/>
        <c:lblAlgn val="ctr"/>
        <c:lblOffset val="100"/>
        <c:noMultiLvlLbl val="0"/>
      </c:catAx>
      <c:valAx>
        <c:axId val="142665220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6655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Operativo!$E$406:$E$412</c:f>
              <c:numCache>
                <c:formatCode>0%</c:formatCode>
                <c:ptCount val="7"/>
                <c:pt idx="0">
                  <c:v>7.6923076923076927E-2</c:v>
                </c:pt>
                <c:pt idx="1">
                  <c:v>9.6153846153846159E-2</c:v>
                </c:pt>
                <c:pt idx="2">
                  <c:v>1.9230769230769232E-2</c:v>
                </c:pt>
                <c:pt idx="3">
                  <c:v>0.13461538461538461</c:v>
                </c:pt>
                <c:pt idx="4">
                  <c:v>9.6153846153846159E-2</c:v>
                </c:pt>
                <c:pt idx="5">
                  <c:v>0.53846153846153844</c:v>
                </c:pt>
                <c:pt idx="6">
                  <c:v>3.8461538461538464E-2</c:v>
                </c:pt>
              </c:numCache>
            </c:numRef>
          </c:val>
          <c:extLst>
            <c:ext xmlns:c16="http://schemas.microsoft.com/office/drawing/2014/chart" uri="{C3380CC4-5D6E-409C-BE32-E72D297353CC}">
              <c16:uniqueId val="{00000000-0641-4257-9C93-CD783619F80D}"/>
            </c:ext>
          </c:extLst>
        </c:ser>
        <c:dLbls>
          <c:dLblPos val="inEnd"/>
          <c:showLegendKey val="0"/>
          <c:showVal val="1"/>
          <c:showCatName val="0"/>
          <c:showSerName val="0"/>
          <c:showPercent val="0"/>
          <c:showBubbleSize val="0"/>
        </c:dLbls>
        <c:gapWidth val="115"/>
        <c:overlap val="-20"/>
        <c:axId val="1571550671"/>
        <c:axId val="1571566063"/>
      </c:barChart>
      <c:catAx>
        <c:axId val="1571550671"/>
        <c:scaling>
          <c:orientation val="minMax"/>
        </c:scaling>
        <c:delete val="1"/>
        <c:axPos val="l"/>
        <c:majorTickMark val="none"/>
        <c:minorTickMark val="none"/>
        <c:tickLblPos val="nextTo"/>
        <c:crossAx val="1571566063"/>
        <c:crosses val="autoZero"/>
        <c:auto val="1"/>
        <c:lblAlgn val="ctr"/>
        <c:lblOffset val="100"/>
        <c:noMultiLvlLbl val="0"/>
      </c:catAx>
      <c:valAx>
        <c:axId val="157156606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715506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Operativo!$E$415:$E$418</c:f>
              <c:numCache>
                <c:formatCode>0%</c:formatCode>
                <c:ptCount val="4"/>
                <c:pt idx="0">
                  <c:v>0</c:v>
                </c:pt>
                <c:pt idx="1">
                  <c:v>0.15384615384615385</c:v>
                </c:pt>
                <c:pt idx="2">
                  <c:v>0.67307692307692313</c:v>
                </c:pt>
                <c:pt idx="3">
                  <c:v>0.17307692307692307</c:v>
                </c:pt>
              </c:numCache>
            </c:numRef>
          </c:val>
          <c:extLst>
            <c:ext xmlns:c16="http://schemas.microsoft.com/office/drawing/2014/chart" uri="{C3380CC4-5D6E-409C-BE32-E72D297353CC}">
              <c16:uniqueId val="{00000000-C708-45C2-98C9-002D40B0DA39}"/>
            </c:ext>
          </c:extLst>
        </c:ser>
        <c:dLbls>
          <c:dLblPos val="inEnd"/>
          <c:showLegendKey val="0"/>
          <c:showVal val="1"/>
          <c:showCatName val="0"/>
          <c:showSerName val="0"/>
          <c:showPercent val="0"/>
          <c:showBubbleSize val="0"/>
        </c:dLbls>
        <c:gapWidth val="115"/>
        <c:overlap val="-20"/>
        <c:axId val="796950751"/>
        <c:axId val="796956575"/>
      </c:barChart>
      <c:catAx>
        <c:axId val="796950751"/>
        <c:scaling>
          <c:orientation val="minMax"/>
        </c:scaling>
        <c:delete val="1"/>
        <c:axPos val="l"/>
        <c:majorTickMark val="none"/>
        <c:minorTickMark val="none"/>
        <c:tickLblPos val="nextTo"/>
        <c:crossAx val="796956575"/>
        <c:crosses val="autoZero"/>
        <c:auto val="1"/>
        <c:lblAlgn val="ctr"/>
        <c:lblOffset val="100"/>
        <c:noMultiLvlLbl val="0"/>
      </c:catAx>
      <c:valAx>
        <c:axId val="79695657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969507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Operativo!$E$421:$E$422</c:f>
              <c:numCache>
                <c:formatCode>0%</c:formatCode>
                <c:ptCount val="2"/>
                <c:pt idx="0">
                  <c:v>0.17307692307692307</c:v>
                </c:pt>
                <c:pt idx="1">
                  <c:v>0.82692307692307687</c:v>
                </c:pt>
              </c:numCache>
            </c:numRef>
          </c:val>
          <c:extLst>
            <c:ext xmlns:c16="http://schemas.microsoft.com/office/drawing/2014/chart" uri="{C3380CC4-5D6E-409C-BE32-E72D297353CC}">
              <c16:uniqueId val="{00000000-BD59-422E-A945-7DD21F152BF1}"/>
            </c:ext>
          </c:extLst>
        </c:ser>
        <c:dLbls>
          <c:dLblPos val="inEnd"/>
          <c:showLegendKey val="0"/>
          <c:showVal val="1"/>
          <c:showCatName val="0"/>
          <c:showSerName val="0"/>
          <c:showPercent val="0"/>
          <c:showBubbleSize val="0"/>
        </c:dLbls>
        <c:gapWidth val="115"/>
        <c:overlap val="-20"/>
        <c:axId val="1459278223"/>
        <c:axId val="1459284047"/>
      </c:barChart>
      <c:catAx>
        <c:axId val="1459278223"/>
        <c:scaling>
          <c:orientation val="minMax"/>
        </c:scaling>
        <c:delete val="1"/>
        <c:axPos val="l"/>
        <c:majorTickMark val="none"/>
        <c:minorTickMark val="none"/>
        <c:tickLblPos val="nextTo"/>
        <c:crossAx val="1459284047"/>
        <c:crosses val="autoZero"/>
        <c:auto val="1"/>
        <c:lblAlgn val="ctr"/>
        <c:lblOffset val="100"/>
        <c:noMultiLvlLbl val="0"/>
      </c:catAx>
      <c:valAx>
        <c:axId val="145928404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59278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Operativo!$E$424:$E$426</c:f>
              <c:numCache>
                <c:formatCode>0%</c:formatCode>
                <c:ptCount val="3"/>
                <c:pt idx="0">
                  <c:v>0.23076923076923078</c:v>
                </c:pt>
                <c:pt idx="1">
                  <c:v>0.51923076923076927</c:v>
                </c:pt>
                <c:pt idx="2">
                  <c:v>0.25</c:v>
                </c:pt>
              </c:numCache>
            </c:numRef>
          </c:val>
          <c:extLst>
            <c:ext xmlns:c16="http://schemas.microsoft.com/office/drawing/2014/chart" uri="{C3380CC4-5D6E-409C-BE32-E72D297353CC}">
              <c16:uniqueId val="{00000000-8FD0-4FC0-810D-8F3A5CAE858F}"/>
            </c:ext>
          </c:extLst>
        </c:ser>
        <c:dLbls>
          <c:dLblPos val="inEnd"/>
          <c:showLegendKey val="0"/>
          <c:showVal val="1"/>
          <c:showCatName val="0"/>
          <c:showSerName val="0"/>
          <c:showPercent val="0"/>
          <c:showBubbleSize val="0"/>
        </c:dLbls>
        <c:gapWidth val="115"/>
        <c:overlap val="-20"/>
        <c:axId val="1831931023"/>
        <c:axId val="1831924367"/>
      </c:barChart>
      <c:catAx>
        <c:axId val="1831931023"/>
        <c:scaling>
          <c:orientation val="minMax"/>
        </c:scaling>
        <c:delete val="1"/>
        <c:axPos val="l"/>
        <c:majorTickMark val="none"/>
        <c:minorTickMark val="none"/>
        <c:tickLblPos val="nextTo"/>
        <c:crossAx val="1831924367"/>
        <c:crosses val="autoZero"/>
        <c:auto val="1"/>
        <c:lblAlgn val="ctr"/>
        <c:lblOffset val="100"/>
        <c:noMultiLvlLbl val="0"/>
      </c:catAx>
      <c:valAx>
        <c:axId val="183192436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310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Operativo!$E$428:$E$430</c:f>
              <c:numCache>
                <c:formatCode>0%</c:formatCode>
                <c:ptCount val="3"/>
                <c:pt idx="0">
                  <c:v>0.17307692307692307</c:v>
                </c:pt>
                <c:pt idx="1">
                  <c:v>0.65384615384615385</c:v>
                </c:pt>
                <c:pt idx="2">
                  <c:v>0.17307692307692307</c:v>
                </c:pt>
              </c:numCache>
            </c:numRef>
          </c:val>
          <c:extLst>
            <c:ext xmlns:c16="http://schemas.microsoft.com/office/drawing/2014/chart" uri="{C3380CC4-5D6E-409C-BE32-E72D297353CC}">
              <c16:uniqueId val="{00000000-41C4-4B6A-BE7E-E755F1B8163D}"/>
            </c:ext>
          </c:extLst>
        </c:ser>
        <c:dLbls>
          <c:dLblPos val="inEnd"/>
          <c:showLegendKey val="0"/>
          <c:showVal val="1"/>
          <c:showCatName val="0"/>
          <c:showSerName val="0"/>
          <c:showPercent val="0"/>
          <c:showBubbleSize val="0"/>
        </c:dLbls>
        <c:gapWidth val="115"/>
        <c:overlap val="-20"/>
        <c:axId val="1831926031"/>
        <c:axId val="1831922287"/>
      </c:barChart>
      <c:catAx>
        <c:axId val="1831926031"/>
        <c:scaling>
          <c:orientation val="minMax"/>
        </c:scaling>
        <c:delete val="1"/>
        <c:axPos val="l"/>
        <c:majorTickMark val="none"/>
        <c:minorTickMark val="none"/>
        <c:tickLblPos val="nextTo"/>
        <c:crossAx val="1831922287"/>
        <c:crosses val="autoZero"/>
        <c:auto val="1"/>
        <c:lblAlgn val="ctr"/>
        <c:lblOffset val="100"/>
        <c:noMultiLvlLbl val="0"/>
      </c:catAx>
      <c:valAx>
        <c:axId val="183192228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260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Operativo!$E$436:$E$442</c:f>
              <c:numCache>
                <c:formatCode>0%</c:formatCode>
                <c:ptCount val="7"/>
                <c:pt idx="0">
                  <c:v>5.7142857142857141E-2</c:v>
                </c:pt>
                <c:pt idx="1">
                  <c:v>0.14285714285714285</c:v>
                </c:pt>
                <c:pt idx="2">
                  <c:v>2.8571428571428571E-2</c:v>
                </c:pt>
                <c:pt idx="3">
                  <c:v>0.14285714285714285</c:v>
                </c:pt>
                <c:pt idx="4">
                  <c:v>0.2</c:v>
                </c:pt>
                <c:pt idx="5">
                  <c:v>0.4</c:v>
                </c:pt>
                <c:pt idx="6">
                  <c:v>2.8571428571428571E-2</c:v>
                </c:pt>
              </c:numCache>
            </c:numRef>
          </c:val>
          <c:extLst>
            <c:ext xmlns:c16="http://schemas.microsoft.com/office/drawing/2014/chart" uri="{C3380CC4-5D6E-409C-BE32-E72D297353CC}">
              <c16:uniqueId val="{00000000-43D1-4167-BC6F-35AF353DBA4E}"/>
            </c:ext>
          </c:extLst>
        </c:ser>
        <c:dLbls>
          <c:dLblPos val="inEnd"/>
          <c:showLegendKey val="0"/>
          <c:showVal val="1"/>
          <c:showCatName val="0"/>
          <c:showSerName val="0"/>
          <c:showPercent val="0"/>
          <c:showBubbleSize val="0"/>
        </c:dLbls>
        <c:gapWidth val="115"/>
        <c:overlap val="-20"/>
        <c:axId val="796953247"/>
        <c:axId val="796954079"/>
      </c:barChart>
      <c:catAx>
        <c:axId val="796953247"/>
        <c:scaling>
          <c:orientation val="minMax"/>
        </c:scaling>
        <c:delete val="1"/>
        <c:axPos val="l"/>
        <c:majorTickMark val="none"/>
        <c:minorTickMark val="none"/>
        <c:tickLblPos val="nextTo"/>
        <c:crossAx val="796954079"/>
        <c:crosses val="autoZero"/>
        <c:auto val="1"/>
        <c:lblAlgn val="ctr"/>
        <c:lblOffset val="100"/>
        <c:noMultiLvlLbl val="0"/>
      </c:catAx>
      <c:valAx>
        <c:axId val="79695407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9695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Operativo!$E$446:$E$448</c:f>
              <c:numCache>
                <c:formatCode>0%</c:formatCode>
                <c:ptCount val="3"/>
                <c:pt idx="0">
                  <c:v>0.11428571428571428</c:v>
                </c:pt>
                <c:pt idx="1">
                  <c:v>0.54285714285714282</c:v>
                </c:pt>
                <c:pt idx="2">
                  <c:v>0.34285714285714286</c:v>
                </c:pt>
              </c:numCache>
            </c:numRef>
          </c:val>
          <c:extLst>
            <c:ext xmlns:c16="http://schemas.microsoft.com/office/drawing/2014/chart" uri="{C3380CC4-5D6E-409C-BE32-E72D297353CC}">
              <c16:uniqueId val="{00000000-AA0B-4656-A824-7FEDB823B700}"/>
            </c:ext>
          </c:extLst>
        </c:ser>
        <c:dLbls>
          <c:dLblPos val="inEnd"/>
          <c:showLegendKey val="0"/>
          <c:showVal val="1"/>
          <c:showCatName val="0"/>
          <c:showSerName val="0"/>
          <c:showPercent val="0"/>
          <c:showBubbleSize val="0"/>
        </c:dLbls>
        <c:gapWidth val="115"/>
        <c:overlap val="-20"/>
        <c:axId val="1459278639"/>
        <c:axId val="1459292783"/>
      </c:barChart>
      <c:catAx>
        <c:axId val="1459278639"/>
        <c:scaling>
          <c:orientation val="minMax"/>
        </c:scaling>
        <c:delete val="1"/>
        <c:axPos val="l"/>
        <c:majorTickMark val="none"/>
        <c:minorTickMark val="none"/>
        <c:tickLblPos val="nextTo"/>
        <c:crossAx val="1459292783"/>
        <c:crosses val="autoZero"/>
        <c:auto val="1"/>
        <c:lblAlgn val="ctr"/>
        <c:lblOffset val="100"/>
        <c:noMultiLvlLbl val="0"/>
      </c:catAx>
      <c:valAx>
        <c:axId val="145929278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592786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Operativo!$E$450:$E$452</c:f>
              <c:numCache>
                <c:formatCode>0%</c:formatCode>
                <c:ptCount val="3"/>
                <c:pt idx="0">
                  <c:v>2.8571428571428571E-2</c:v>
                </c:pt>
                <c:pt idx="1">
                  <c:v>0.11428571428571428</c:v>
                </c:pt>
                <c:pt idx="2">
                  <c:v>0.8571428571428571</c:v>
                </c:pt>
              </c:numCache>
            </c:numRef>
          </c:val>
          <c:extLst>
            <c:ext xmlns:c16="http://schemas.microsoft.com/office/drawing/2014/chart" uri="{C3380CC4-5D6E-409C-BE32-E72D297353CC}">
              <c16:uniqueId val="{00000000-1E8D-49DD-966D-C57FC597EC99}"/>
            </c:ext>
          </c:extLst>
        </c:ser>
        <c:dLbls>
          <c:dLblPos val="inEnd"/>
          <c:showLegendKey val="0"/>
          <c:showVal val="1"/>
          <c:showCatName val="0"/>
          <c:showSerName val="0"/>
          <c:showPercent val="0"/>
          <c:showBubbleSize val="0"/>
        </c:dLbls>
        <c:gapWidth val="115"/>
        <c:overlap val="-20"/>
        <c:axId val="1310090159"/>
        <c:axId val="1310093487"/>
      </c:barChart>
      <c:catAx>
        <c:axId val="1310090159"/>
        <c:scaling>
          <c:orientation val="minMax"/>
        </c:scaling>
        <c:delete val="1"/>
        <c:axPos val="l"/>
        <c:majorTickMark val="none"/>
        <c:minorTickMark val="none"/>
        <c:tickLblPos val="nextTo"/>
        <c:crossAx val="1310093487"/>
        <c:crosses val="autoZero"/>
        <c:auto val="1"/>
        <c:lblAlgn val="ctr"/>
        <c:lblOffset val="100"/>
        <c:noMultiLvlLbl val="0"/>
      </c:catAx>
      <c:valAx>
        <c:axId val="131009348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100901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52467270896276E-2"/>
          <c:y val="8.8888888888888892E-2"/>
          <c:w val="0.89425981873111782"/>
          <c:h val="0.83703703703703702"/>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Administrativo!$E$103:$E$105</c:f>
              <c:numCache>
                <c:formatCode>0%</c:formatCode>
                <c:ptCount val="3"/>
                <c:pt idx="0">
                  <c:v>4.2553191489361701E-2</c:v>
                </c:pt>
                <c:pt idx="1">
                  <c:v>8.5106382978723402E-2</c:v>
                </c:pt>
                <c:pt idx="2">
                  <c:v>0.87234042553191493</c:v>
                </c:pt>
              </c:numCache>
            </c:numRef>
          </c:val>
          <c:extLst>
            <c:ext xmlns:c16="http://schemas.microsoft.com/office/drawing/2014/chart" uri="{C3380CC4-5D6E-409C-BE32-E72D297353CC}">
              <c16:uniqueId val="{00000000-733D-4144-8F4F-C81AB5D89941}"/>
            </c:ext>
          </c:extLst>
        </c:ser>
        <c:dLbls>
          <c:dLblPos val="inEnd"/>
          <c:showLegendKey val="0"/>
          <c:showVal val="1"/>
          <c:showCatName val="0"/>
          <c:showSerName val="0"/>
          <c:showPercent val="0"/>
          <c:showBubbleSize val="0"/>
        </c:dLbls>
        <c:gapWidth val="115"/>
        <c:overlap val="-20"/>
        <c:axId val="1725142912"/>
        <c:axId val="1725143328"/>
      </c:barChart>
      <c:catAx>
        <c:axId val="1725142912"/>
        <c:scaling>
          <c:orientation val="minMax"/>
        </c:scaling>
        <c:delete val="1"/>
        <c:axPos val="l"/>
        <c:majorTickMark val="none"/>
        <c:minorTickMark val="none"/>
        <c:tickLblPos val="nextTo"/>
        <c:crossAx val="1725143328"/>
        <c:crosses val="autoZero"/>
        <c:auto val="1"/>
        <c:lblAlgn val="ctr"/>
        <c:lblOffset val="100"/>
        <c:noMultiLvlLbl val="0"/>
      </c:catAx>
      <c:valAx>
        <c:axId val="172514332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142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Operativo!$E$454:$E$456</c:f>
              <c:numCache>
                <c:formatCode>0%</c:formatCode>
                <c:ptCount val="3"/>
                <c:pt idx="0">
                  <c:v>0.2</c:v>
                </c:pt>
                <c:pt idx="1">
                  <c:v>0.2</c:v>
                </c:pt>
                <c:pt idx="2">
                  <c:v>0.6</c:v>
                </c:pt>
              </c:numCache>
            </c:numRef>
          </c:val>
          <c:extLst>
            <c:ext xmlns:c16="http://schemas.microsoft.com/office/drawing/2014/chart" uri="{C3380CC4-5D6E-409C-BE32-E72D297353CC}">
              <c16:uniqueId val="{00000000-D4E1-47D3-96BD-6B3E36F9EFD4}"/>
            </c:ext>
          </c:extLst>
        </c:ser>
        <c:dLbls>
          <c:dLblPos val="inEnd"/>
          <c:showLegendKey val="0"/>
          <c:showVal val="1"/>
          <c:showCatName val="0"/>
          <c:showSerName val="0"/>
          <c:showPercent val="0"/>
          <c:showBubbleSize val="0"/>
        </c:dLbls>
        <c:gapWidth val="115"/>
        <c:overlap val="-20"/>
        <c:axId val="795522399"/>
        <c:axId val="795520319"/>
      </c:barChart>
      <c:catAx>
        <c:axId val="795522399"/>
        <c:scaling>
          <c:orientation val="minMax"/>
        </c:scaling>
        <c:delete val="1"/>
        <c:axPos val="l"/>
        <c:majorTickMark val="none"/>
        <c:minorTickMark val="none"/>
        <c:tickLblPos val="nextTo"/>
        <c:crossAx val="795520319"/>
        <c:crosses val="autoZero"/>
        <c:auto val="1"/>
        <c:lblAlgn val="ctr"/>
        <c:lblOffset val="100"/>
        <c:noMultiLvlLbl val="0"/>
      </c:catAx>
      <c:valAx>
        <c:axId val="79552031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95522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Operativo!$E$458:$E$460</c:f>
              <c:numCache>
                <c:formatCode>0%</c:formatCode>
                <c:ptCount val="3"/>
                <c:pt idx="0">
                  <c:v>0.11428571428571428</c:v>
                </c:pt>
                <c:pt idx="1">
                  <c:v>0.54285714285714282</c:v>
                </c:pt>
                <c:pt idx="2">
                  <c:v>0.34285714285714286</c:v>
                </c:pt>
              </c:numCache>
            </c:numRef>
          </c:val>
          <c:extLst>
            <c:ext xmlns:c16="http://schemas.microsoft.com/office/drawing/2014/chart" uri="{C3380CC4-5D6E-409C-BE32-E72D297353CC}">
              <c16:uniqueId val="{00000000-2102-497D-8D63-810045681722}"/>
            </c:ext>
          </c:extLst>
        </c:ser>
        <c:dLbls>
          <c:dLblPos val="inEnd"/>
          <c:showLegendKey val="0"/>
          <c:showVal val="1"/>
          <c:showCatName val="0"/>
          <c:showSerName val="0"/>
          <c:showPercent val="0"/>
          <c:showBubbleSize val="0"/>
        </c:dLbls>
        <c:gapWidth val="115"/>
        <c:overlap val="-20"/>
        <c:axId val="1310094735"/>
        <c:axId val="1310095151"/>
      </c:barChart>
      <c:catAx>
        <c:axId val="1310094735"/>
        <c:scaling>
          <c:orientation val="minMax"/>
        </c:scaling>
        <c:delete val="1"/>
        <c:axPos val="l"/>
        <c:majorTickMark val="none"/>
        <c:minorTickMark val="none"/>
        <c:tickLblPos val="nextTo"/>
        <c:crossAx val="1310095151"/>
        <c:crosses val="autoZero"/>
        <c:auto val="1"/>
        <c:lblAlgn val="ctr"/>
        <c:lblOffset val="100"/>
        <c:noMultiLvlLbl val="0"/>
      </c:catAx>
      <c:valAx>
        <c:axId val="131009515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100947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Operativo!$E$466:$E$471</c:f>
              <c:numCache>
                <c:formatCode>0%</c:formatCode>
                <c:ptCount val="6"/>
                <c:pt idx="0">
                  <c:v>6.25E-2</c:v>
                </c:pt>
                <c:pt idx="1">
                  <c:v>0.125</c:v>
                </c:pt>
                <c:pt idx="2">
                  <c:v>0.15625</c:v>
                </c:pt>
                <c:pt idx="3">
                  <c:v>0.21875</c:v>
                </c:pt>
                <c:pt idx="4">
                  <c:v>0.40625</c:v>
                </c:pt>
                <c:pt idx="5">
                  <c:v>3.125E-2</c:v>
                </c:pt>
              </c:numCache>
            </c:numRef>
          </c:val>
          <c:extLst>
            <c:ext xmlns:c16="http://schemas.microsoft.com/office/drawing/2014/chart" uri="{C3380CC4-5D6E-409C-BE32-E72D297353CC}">
              <c16:uniqueId val="{00000000-42ED-432C-852F-40F46D03908E}"/>
            </c:ext>
          </c:extLst>
        </c:ser>
        <c:dLbls>
          <c:dLblPos val="inEnd"/>
          <c:showLegendKey val="0"/>
          <c:showVal val="1"/>
          <c:showCatName val="0"/>
          <c:showSerName val="0"/>
          <c:showPercent val="0"/>
          <c:showBubbleSize val="0"/>
        </c:dLbls>
        <c:gapWidth val="115"/>
        <c:overlap val="-20"/>
        <c:axId val="801768079"/>
        <c:axId val="801770575"/>
      </c:barChart>
      <c:catAx>
        <c:axId val="801768079"/>
        <c:scaling>
          <c:orientation val="minMax"/>
        </c:scaling>
        <c:delete val="1"/>
        <c:axPos val="l"/>
        <c:majorTickMark val="none"/>
        <c:minorTickMark val="none"/>
        <c:tickLblPos val="nextTo"/>
        <c:crossAx val="801770575"/>
        <c:crosses val="autoZero"/>
        <c:auto val="1"/>
        <c:lblAlgn val="ctr"/>
        <c:lblOffset val="100"/>
        <c:noMultiLvlLbl val="0"/>
      </c:catAx>
      <c:valAx>
        <c:axId val="80177057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017680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Operativo!$E$475:$E$477</c:f>
              <c:numCache>
                <c:formatCode>0%</c:formatCode>
                <c:ptCount val="3"/>
                <c:pt idx="0">
                  <c:v>9.375E-2</c:v>
                </c:pt>
                <c:pt idx="1">
                  <c:v>0.46875</c:v>
                </c:pt>
                <c:pt idx="2">
                  <c:v>0.4375</c:v>
                </c:pt>
              </c:numCache>
            </c:numRef>
          </c:val>
          <c:extLst>
            <c:ext xmlns:c16="http://schemas.microsoft.com/office/drawing/2014/chart" uri="{C3380CC4-5D6E-409C-BE32-E72D297353CC}">
              <c16:uniqueId val="{00000000-6EBF-4121-9FF8-C82CE01A380A}"/>
            </c:ext>
          </c:extLst>
        </c:ser>
        <c:dLbls>
          <c:dLblPos val="inEnd"/>
          <c:showLegendKey val="0"/>
          <c:showVal val="1"/>
          <c:showCatName val="0"/>
          <c:showSerName val="0"/>
          <c:showPercent val="0"/>
          <c:showBubbleSize val="0"/>
        </c:dLbls>
        <c:gapWidth val="115"/>
        <c:overlap val="-20"/>
        <c:axId val="1571581871"/>
        <c:axId val="1571581455"/>
      </c:barChart>
      <c:catAx>
        <c:axId val="1571581871"/>
        <c:scaling>
          <c:orientation val="minMax"/>
        </c:scaling>
        <c:delete val="1"/>
        <c:axPos val="l"/>
        <c:majorTickMark val="none"/>
        <c:minorTickMark val="none"/>
        <c:tickLblPos val="nextTo"/>
        <c:crossAx val="1571581455"/>
        <c:crosses val="autoZero"/>
        <c:auto val="1"/>
        <c:lblAlgn val="ctr"/>
        <c:lblOffset val="100"/>
        <c:noMultiLvlLbl val="0"/>
      </c:catAx>
      <c:valAx>
        <c:axId val="157158145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715818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Operativo!$E$480:$E$481</c:f>
              <c:numCache>
                <c:formatCode>0%</c:formatCode>
                <c:ptCount val="2"/>
                <c:pt idx="0">
                  <c:v>9.375E-2</c:v>
                </c:pt>
                <c:pt idx="1">
                  <c:v>0.90625</c:v>
                </c:pt>
              </c:numCache>
            </c:numRef>
          </c:val>
          <c:extLst>
            <c:ext xmlns:c16="http://schemas.microsoft.com/office/drawing/2014/chart" uri="{C3380CC4-5D6E-409C-BE32-E72D297353CC}">
              <c16:uniqueId val="{00000000-CF29-4678-B236-A706551342B5}"/>
            </c:ext>
          </c:extLst>
        </c:ser>
        <c:dLbls>
          <c:dLblPos val="inEnd"/>
          <c:showLegendKey val="0"/>
          <c:showVal val="1"/>
          <c:showCatName val="0"/>
          <c:showSerName val="0"/>
          <c:showPercent val="0"/>
          <c:showBubbleSize val="0"/>
        </c:dLbls>
        <c:gapWidth val="115"/>
        <c:overlap val="-20"/>
        <c:axId val="795566479"/>
        <c:axId val="795570223"/>
      </c:barChart>
      <c:catAx>
        <c:axId val="795566479"/>
        <c:scaling>
          <c:orientation val="minMax"/>
        </c:scaling>
        <c:delete val="1"/>
        <c:axPos val="l"/>
        <c:majorTickMark val="none"/>
        <c:minorTickMark val="none"/>
        <c:tickLblPos val="nextTo"/>
        <c:crossAx val="795570223"/>
        <c:crosses val="autoZero"/>
        <c:auto val="1"/>
        <c:lblAlgn val="ctr"/>
        <c:lblOffset val="100"/>
        <c:noMultiLvlLbl val="0"/>
      </c:catAx>
      <c:valAx>
        <c:axId val="79557022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955664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Operativo!$E$483:$E$485</c:f>
              <c:numCache>
                <c:formatCode>0%</c:formatCode>
                <c:ptCount val="3"/>
                <c:pt idx="0">
                  <c:v>0.21875</c:v>
                </c:pt>
                <c:pt idx="1">
                  <c:v>0.21875</c:v>
                </c:pt>
                <c:pt idx="2">
                  <c:v>0.5625</c:v>
                </c:pt>
              </c:numCache>
            </c:numRef>
          </c:val>
          <c:extLst>
            <c:ext xmlns:c16="http://schemas.microsoft.com/office/drawing/2014/chart" uri="{C3380CC4-5D6E-409C-BE32-E72D297353CC}">
              <c16:uniqueId val="{00000000-706C-4FC2-A890-3A31FF9094B2}"/>
            </c:ext>
          </c:extLst>
        </c:ser>
        <c:dLbls>
          <c:dLblPos val="inEnd"/>
          <c:showLegendKey val="0"/>
          <c:showVal val="1"/>
          <c:showCatName val="0"/>
          <c:showSerName val="0"/>
          <c:showPercent val="0"/>
          <c:showBubbleSize val="0"/>
        </c:dLbls>
        <c:gapWidth val="115"/>
        <c:overlap val="-20"/>
        <c:axId val="795516575"/>
        <c:axId val="795516991"/>
      </c:barChart>
      <c:catAx>
        <c:axId val="795516575"/>
        <c:scaling>
          <c:orientation val="minMax"/>
        </c:scaling>
        <c:delete val="1"/>
        <c:axPos val="l"/>
        <c:majorTickMark val="none"/>
        <c:minorTickMark val="none"/>
        <c:tickLblPos val="nextTo"/>
        <c:crossAx val="795516991"/>
        <c:crosses val="autoZero"/>
        <c:auto val="1"/>
        <c:lblAlgn val="ctr"/>
        <c:lblOffset val="100"/>
        <c:noMultiLvlLbl val="0"/>
      </c:catAx>
      <c:valAx>
        <c:axId val="79551699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955165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Operativo!$E$487:$E$489</c:f>
              <c:numCache>
                <c:formatCode>0%</c:formatCode>
                <c:ptCount val="3"/>
                <c:pt idx="0">
                  <c:v>9.375E-2</c:v>
                </c:pt>
                <c:pt idx="1">
                  <c:v>0.46875</c:v>
                </c:pt>
                <c:pt idx="2">
                  <c:v>0.4375</c:v>
                </c:pt>
              </c:numCache>
            </c:numRef>
          </c:val>
          <c:extLst>
            <c:ext xmlns:c16="http://schemas.microsoft.com/office/drawing/2014/chart" uri="{C3380CC4-5D6E-409C-BE32-E72D297353CC}">
              <c16:uniqueId val="{00000000-235E-4A9A-ADEB-461AFDAA3B1D}"/>
            </c:ext>
          </c:extLst>
        </c:ser>
        <c:dLbls>
          <c:dLblPos val="inEnd"/>
          <c:showLegendKey val="0"/>
          <c:showVal val="1"/>
          <c:showCatName val="0"/>
          <c:showSerName val="0"/>
          <c:showPercent val="0"/>
          <c:showBubbleSize val="0"/>
        </c:dLbls>
        <c:gapWidth val="115"/>
        <c:overlap val="-20"/>
        <c:axId val="1310103055"/>
        <c:axId val="1310108879"/>
      </c:barChart>
      <c:catAx>
        <c:axId val="1310103055"/>
        <c:scaling>
          <c:orientation val="minMax"/>
        </c:scaling>
        <c:delete val="1"/>
        <c:axPos val="l"/>
        <c:majorTickMark val="none"/>
        <c:minorTickMark val="none"/>
        <c:tickLblPos val="nextTo"/>
        <c:crossAx val="1310108879"/>
        <c:crosses val="autoZero"/>
        <c:auto val="1"/>
        <c:lblAlgn val="ctr"/>
        <c:lblOffset val="100"/>
        <c:noMultiLvlLbl val="0"/>
      </c:catAx>
      <c:valAx>
        <c:axId val="131010887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101030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Operativo!$E$496:$E$501</c:f>
              <c:numCache>
                <c:formatCode>0%</c:formatCode>
                <c:ptCount val="6"/>
                <c:pt idx="0">
                  <c:v>6.4516129032258063E-2</c:v>
                </c:pt>
                <c:pt idx="1">
                  <c:v>9.6774193548387094E-2</c:v>
                </c:pt>
                <c:pt idx="2">
                  <c:v>0.16129032258064516</c:v>
                </c:pt>
                <c:pt idx="3">
                  <c:v>0.22580645161290322</c:v>
                </c:pt>
                <c:pt idx="4">
                  <c:v>0.41935483870967744</c:v>
                </c:pt>
                <c:pt idx="5">
                  <c:v>3.2258064516129031E-2</c:v>
                </c:pt>
              </c:numCache>
            </c:numRef>
          </c:val>
          <c:extLst>
            <c:ext xmlns:c16="http://schemas.microsoft.com/office/drawing/2014/chart" uri="{C3380CC4-5D6E-409C-BE32-E72D297353CC}">
              <c16:uniqueId val="{00000000-35EC-4209-B976-0BBF1D918DEC}"/>
            </c:ext>
          </c:extLst>
        </c:ser>
        <c:dLbls>
          <c:dLblPos val="inEnd"/>
          <c:showLegendKey val="0"/>
          <c:showVal val="1"/>
          <c:showCatName val="0"/>
          <c:showSerName val="0"/>
          <c:showPercent val="0"/>
          <c:showBubbleSize val="0"/>
        </c:dLbls>
        <c:gapWidth val="115"/>
        <c:overlap val="-20"/>
        <c:axId val="1729980511"/>
        <c:axId val="1729980927"/>
      </c:barChart>
      <c:catAx>
        <c:axId val="1729980511"/>
        <c:scaling>
          <c:orientation val="minMax"/>
        </c:scaling>
        <c:delete val="1"/>
        <c:axPos val="l"/>
        <c:majorTickMark val="none"/>
        <c:minorTickMark val="none"/>
        <c:tickLblPos val="nextTo"/>
        <c:crossAx val="1729980927"/>
        <c:crosses val="autoZero"/>
        <c:auto val="1"/>
        <c:lblAlgn val="ctr"/>
        <c:lblOffset val="100"/>
        <c:noMultiLvlLbl val="0"/>
      </c:catAx>
      <c:valAx>
        <c:axId val="172998092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99805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Operativo!$E$505:$E$507</c:f>
              <c:numCache>
                <c:formatCode>0%</c:formatCode>
                <c:ptCount val="3"/>
                <c:pt idx="0">
                  <c:v>0.12903225806451613</c:v>
                </c:pt>
                <c:pt idx="1">
                  <c:v>0.41935483870967744</c:v>
                </c:pt>
                <c:pt idx="2">
                  <c:v>0.45161290322580644</c:v>
                </c:pt>
              </c:numCache>
            </c:numRef>
          </c:val>
          <c:extLst>
            <c:ext xmlns:c16="http://schemas.microsoft.com/office/drawing/2014/chart" uri="{C3380CC4-5D6E-409C-BE32-E72D297353CC}">
              <c16:uniqueId val="{00000000-F352-49B0-A2E6-989BDF433466}"/>
            </c:ext>
          </c:extLst>
        </c:ser>
        <c:dLbls>
          <c:dLblPos val="inEnd"/>
          <c:showLegendKey val="0"/>
          <c:showVal val="1"/>
          <c:showCatName val="0"/>
          <c:showSerName val="0"/>
          <c:showPercent val="0"/>
          <c:showBubbleSize val="0"/>
        </c:dLbls>
        <c:gapWidth val="115"/>
        <c:overlap val="-20"/>
        <c:axId val="1729959295"/>
        <c:axId val="1729968031"/>
      </c:barChart>
      <c:catAx>
        <c:axId val="1729959295"/>
        <c:scaling>
          <c:orientation val="minMax"/>
        </c:scaling>
        <c:delete val="1"/>
        <c:axPos val="l"/>
        <c:majorTickMark val="none"/>
        <c:minorTickMark val="none"/>
        <c:tickLblPos val="nextTo"/>
        <c:crossAx val="1729968031"/>
        <c:crosses val="autoZero"/>
        <c:auto val="1"/>
        <c:lblAlgn val="ctr"/>
        <c:lblOffset val="100"/>
        <c:noMultiLvlLbl val="0"/>
      </c:catAx>
      <c:valAx>
        <c:axId val="172996803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99592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Operativo!$E$508:$E$511</c:f>
              <c:numCache>
                <c:formatCode>0%</c:formatCode>
                <c:ptCount val="4"/>
                <c:pt idx="0">
                  <c:v>0</c:v>
                </c:pt>
                <c:pt idx="1">
                  <c:v>0</c:v>
                </c:pt>
                <c:pt idx="2">
                  <c:v>9.6774193548387094E-2</c:v>
                </c:pt>
                <c:pt idx="3">
                  <c:v>0.90322580645161288</c:v>
                </c:pt>
              </c:numCache>
            </c:numRef>
          </c:val>
          <c:extLst>
            <c:ext xmlns:c16="http://schemas.microsoft.com/office/drawing/2014/chart" uri="{C3380CC4-5D6E-409C-BE32-E72D297353CC}">
              <c16:uniqueId val="{00000000-98C1-4401-98E5-B1FAECD52CD6}"/>
            </c:ext>
          </c:extLst>
        </c:ser>
        <c:dLbls>
          <c:dLblPos val="inEnd"/>
          <c:showLegendKey val="0"/>
          <c:showVal val="1"/>
          <c:showCatName val="0"/>
          <c:showSerName val="0"/>
          <c:showPercent val="0"/>
          <c:showBubbleSize val="0"/>
        </c:dLbls>
        <c:gapWidth val="115"/>
        <c:overlap val="-20"/>
        <c:axId val="1730027935"/>
        <c:axId val="1730027103"/>
      </c:barChart>
      <c:catAx>
        <c:axId val="1730027935"/>
        <c:scaling>
          <c:orientation val="minMax"/>
        </c:scaling>
        <c:delete val="1"/>
        <c:axPos val="l"/>
        <c:majorTickMark val="none"/>
        <c:minorTickMark val="none"/>
        <c:tickLblPos val="nextTo"/>
        <c:crossAx val="1730027103"/>
        <c:crosses val="autoZero"/>
        <c:auto val="1"/>
        <c:lblAlgn val="ctr"/>
        <c:lblOffset val="100"/>
        <c:noMultiLvlLbl val="0"/>
      </c:catAx>
      <c:valAx>
        <c:axId val="173002710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30027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90219560878244E-2"/>
          <c:y val="0.1484480431848853"/>
          <c:w val="0.8902195608782435"/>
          <c:h val="0.75708502024291502"/>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Administrativo!$E$107:$E$109</c:f>
              <c:numCache>
                <c:formatCode>0%</c:formatCode>
                <c:ptCount val="3"/>
                <c:pt idx="0">
                  <c:v>0.25531914893617019</c:v>
                </c:pt>
                <c:pt idx="1">
                  <c:v>8.5106382978723402E-2</c:v>
                </c:pt>
                <c:pt idx="2">
                  <c:v>0.65957446808510634</c:v>
                </c:pt>
              </c:numCache>
            </c:numRef>
          </c:val>
          <c:extLst>
            <c:ext xmlns:c16="http://schemas.microsoft.com/office/drawing/2014/chart" uri="{C3380CC4-5D6E-409C-BE32-E72D297353CC}">
              <c16:uniqueId val="{00000000-37BE-48CA-9DA1-66DA4F30F23D}"/>
            </c:ext>
          </c:extLst>
        </c:ser>
        <c:dLbls>
          <c:dLblPos val="inEnd"/>
          <c:showLegendKey val="0"/>
          <c:showVal val="1"/>
          <c:showCatName val="0"/>
          <c:showSerName val="0"/>
          <c:showPercent val="0"/>
          <c:showBubbleSize val="0"/>
        </c:dLbls>
        <c:gapWidth val="115"/>
        <c:overlap val="-20"/>
        <c:axId val="1725180352"/>
        <c:axId val="1725186176"/>
      </c:barChart>
      <c:catAx>
        <c:axId val="1725180352"/>
        <c:scaling>
          <c:orientation val="minMax"/>
        </c:scaling>
        <c:delete val="1"/>
        <c:axPos val="l"/>
        <c:majorTickMark val="none"/>
        <c:minorTickMark val="none"/>
        <c:tickLblPos val="nextTo"/>
        <c:crossAx val="1725186176"/>
        <c:crosses val="autoZero"/>
        <c:auto val="1"/>
        <c:lblAlgn val="ctr"/>
        <c:lblOffset val="100"/>
        <c:noMultiLvlLbl val="0"/>
      </c:catAx>
      <c:valAx>
        <c:axId val="172518617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180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Operativo!$E$513:$E$515</c:f>
              <c:numCache>
                <c:formatCode>0%</c:formatCode>
                <c:ptCount val="3"/>
                <c:pt idx="0">
                  <c:v>0.25806451612903225</c:v>
                </c:pt>
                <c:pt idx="1">
                  <c:v>0.22580645161290322</c:v>
                </c:pt>
                <c:pt idx="2">
                  <c:v>0.5161290322580645</c:v>
                </c:pt>
              </c:numCache>
            </c:numRef>
          </c:val>
          <c:extLst>
            <c:ext xmlns:c16="http://schemas.microsoft.com/office/drawing/2014/chart" uri="{C3380CC4-5D6E-409C-BE32-E72D297353CC}">
              <c16:uniqueId val="{00000000-5BF7-4165-8CB4-A22665E72638}"/>
            </c:ext>
          </c:extLst>
        </c:ser>
        <c:dLbls>
          <c:dLblPos val="inEnd"/>
          <c:showLegendKey val="0"/>
          <c:showVal val="1"/>
          <c:showCatName val="0"/>
          <c:showSerName val="0"/>
          <c:showPercent val="0"/>
          <c:showBubbleSize val="0"/>
        </c:dLbls>
        <c:gapWidth val="115"/>
        <c:overlap val="-20"/>
        <c:axId val="1831909807"/>
        <c:axId val="1831913551"/>
      </c:barChart>
      <c:catAx>
        <c:axId val="1831909807"/>
        <c:scaling>
          <c:orientation val="minMax"/>
        </c:scaling>
        <c:delete val="1"/>
        <c:axPos val="l"/>
        <c:majorTickMark val="none"/>
        <c:minorTickMark val="none"/>
        <c:tickLblPos val="nextTo"/>
        <c:crossAx val="1831913551"/>
        <c:crosses val="autoZero"/>
        <c:auto val="1"/>
        <c:lblAlgn val="ctr"/>
        <c:lblOffset val="100"/>
        <c:noMultiLvlLbl val="0"/>
      </c:catAx>
      <c:valAx>
        <c:axId val="183191355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909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Operativo!$E$517:$E$519</c:f>
              <c:numCache>
                <c:formatCode>0%</c:formatCode>
                <c:ptCount val="3"/>
                <c:pt idx="0">
                  <c:v>0.12903225806451613</c:v>
                </c:pt>
                <c:pt idx="1">
                  <c:v>0.41935483870967744</c:v>
                </c:pt>
                <c:pt idx="2">
                  <c:v>0.45161290322580644</c:v>
                </c:pt>
              </c:numCache>
            </c:numRef>
          </c:val>
          <c:extLst>
            <c:ext xmlns:c16="http://schemas.microsoft.com/office/drawing/2014/chart" uri="{C3380CC4-5D6E-409C-BE32-E72D297353CC}">
              <c16:uniqueId val="{00000000-A035-4ECD-BC6C-9E970B7E656C}"/>
            </c:ext>
          </c:extLst>
        </c:ser>
        <c:dLbls>
          <c:dLblPos val="inEnd"/>
          <c:showLegendKey val="0"/>
          <c:showVal val="1"/>
          <c:showCatName val="0"/>
          <c:showSerName val="0"/>
          <c:showPercent val="0"/>
          <c:showBubbleSize val="0"/>
        </c:dLbls>
        <c:gapWidth val="115"/>
        <c:overlap val="-20"/>
        <c:axId val="1831896911"/>
        <c:axId val="1831903567"/>
      </c:barChart>
      <c:catAx>
        <c:axId val="1831896911"/>
        <c:scaling>
          <c:orientation val="minMax"/>
        </c:scaling>
        <c:delete val="1"/>
        <c:axPos val="l"/>
        <c:majorTickMark val="none"/>
        <c:minorTickMark val="none"/>
        <c:tickLblPos val="nextTo"/>
        <c:crossAx val="1831903567"/>
        <c:crosses val="autoZero"/>
        <c:auto val="1"/>
        <c:lblAlgn val="ctr"/>
        <c:lblOffset val="100"/>
        <c:noMultiLvlLbl val="0"/>
      </c:catAx>
      <c:valAx>
        <c:axId val="183190356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318969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15496098104792E-2"/>
          <c:y val="8.1871345029239762E-2"/>
          <c:w val="0.87736900780379046"/>
          <c:h val="0.84795321637426901"/>
        </c:manualLayout>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Operativo!$E$556:$E$561</c:f>
              <c:numCache>
                <c:formatCode>0%</c:formatCode>
                <c:ptCount val="6"/>
                <c:pt idx="0">
                  <c:v>2.3255813953488372E-2</c:v>
                </c:pt>
                <c:pt idx="1">
                  <c:v>0.11627906976744186</c:v>
                </c:pt>
                <c:pt idx="2">
                  <c:v>4.6511627906976744E-2</c:v>
                </c:pt>
                <c:pt idx="3">
                  <c:v>0.16279069767441862</c:v>
                </c:pt>
                <c:pt idx="4">
                  <c:v>0.60465116279069764</c:v>
                </c:pt>
                <c:pt idx="5">
                  <c:v>4.6511627906976744E-2</c:v>
                </c:pt>
              </c:numCache>
            </c:numRef>
          </c:val>
          <c:extLst>
            <c:ext xmlns:c16="http://schemas.microsoft.com/office/drawing/2014/chart" uri="{C3380CC4-5D6E-409C-BE32-E72D297353CC}">
              <c16:uniqueId val="{00000000-92EB-4216-BB4F-994032DE5646}"/>
            </c:ext>
          </c:extLst>
        </c:ser>
        <c:dLbls>
          <c:dLblPos val="inEnd"/>
          <c:showLegendKey val="0"/>
          <c:showVal val="1"/>
          <c:showCatName val="0"/>
          <c:showSerName val="0"/>
          <c:showPercent val="0"/>
          <c:showBubbleSize val="0"/>
        </c:dLbls>
        <c:gapWidth val="115"/>
        <c:overlap val="-20"/>
        <c:axId val="1730017535"/>
        <c:axId val="1730033759"/>
      </c:barChart>
      <c:catAx>
        <c:axId val="1730017535"/>
        <c:scaling>
          <c:orientation val="minMax"/>
        </c:scaling>
        <c:delete val="1"/>
        <c:axPos val="l"/>
        <c:majorTickMark val="none"/>
        <c:minorTickMark val="none"/>
        <c:tickLblPos val="nextTo"/>
        <c:crossAx val="1730033759"/>
        <c:crosses val="autoZero"/>
        <c:auto val="1"/>
        <c:lblAlgn val="ctr"/>
        <c:lblOffset val="100"/>
        <c:noMultiLvlLbl val="0"/>
      </c:catAx>
      <c:valAx>
        <c:axId val="173003375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300175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Operativo!$E$585:$E$591</c:f>
              <c:numCache>
                <c:formatCode>0%</c:formatCode>
                <c:ptCount val="7"/>
                <c:pt idx="0">
                  <c:v>5.6603773584905662E-2</c:v>
                </c:pt>
                <c:pt idx="1">
                  <c:v>9.4339622641509441E-2</c:v>
                </c:pt>
                <c:pt idx="2">
                  <c:v>3.7735849056603772E-2</c:v>
                </c:pt>
                <c:pt idx="3">
                  <c:v>9.4339622641509441E-2</c:v>
                </c:pt>
                <c:pt idx="4">
                  <c:v>0.11320754716981132</c:v>
                </c:pt>
                <c:pt idx="5">
                  <c:v>0.56603773584905659</c:v>
                </c:pt>
                <c:pt idx="6">
                  <c:v>3.7735849056603772E-2</c:v>
                </c:pt>
              </c:numCache>
            </c:numRef>
          </c:val>
          <c:extLst>
            <c:ext xmlns:c16="http://schemas.microsoft.com/office/drawing/2014/chart" uri="{C3380CC4-5D6E-409C-BE32-E72D297353CC}">
              <c16:uniqueId val="{00000000-9391-4D85-8F07-1B886920B281}"/>
            </c:ext>
          </c:extLst>
        </c:ser>
        <c:dLbls>
          <c:dLblPos val="inEnd"/>
          <c:showLegendKey val="0"/>
          <c:showVal val="1"/>
          <c:showCatName val="0"/>
          <c:showSerName val="0"/>
          <c:showPercent val="0"/>
          <c:showBubbleSize val="0"/>
        </c:dLbls>
        <c:gapWidth val="115"/>
        <c:overlap val="-20"/>
        <c:axId val="1730022527"/>
        <c:axId val="1730032927"/>
      </c:barChart>
      <c:catAx>
        <c:axId val="1730022527"/>
        <c:scaling>
          <c:orientation val="minMax"/>
        </c:scaling>
        <c:delete val="1"/>
        <c:axPos val="l"/>
        <c:majorTickMark val="none"/>
        <c:minorTickMark val="none"/>
        <c:tickLblPos val="nextTo"/>
        <c:crossAx val="1730032927"/>
        <c:crosses val="autoZero"/>
        <c:auto val="1"/>
        <c:lblAlgn val="ctr"/>
        <c:lblOffset val="100"/>
        <c:noMultiLvlLbl val="0"/>
      </c:catAx>
      <c:valAx>
        <c:axId val="173003292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300225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Operativo!$E$526:$E$531</c:f>
              <c:numCache>
                <c:formatCode>0%</c:formatCode>
                <c:ptCount val="6"/>
                <c:pt idx="0">
                  <c:v>7.3170731707317069E-2</c:v>
                </c:pt>
                <c:pt idx="1">
                  <c:v>9.7560975609756101E-2</c:v>
                </c:pt>
                <c:pt idx="2">
                  <c:v>4.878048780487805E-2</c:v>
                </c:pt>
                <c:pt idx="3">
                  <c:v>0.17073170731707318</c:v>
                </c:pt>
                <c:pt idx="4">
                  <c:v>0.56097560975609762</c:v>
                </c:pt>
                <c:pt idx="5">
                  <c:v>4.878048780487805E-2</c:v>
                </c:pt>
              </c:numCache>
            </c:numRef>
          </c:val>
          <c:extLst>
            <c:ext xmlns:c16="http://schemas.microsoft.com/office/drawing/2014/chart" uri="{C3380CC4-5D6E-409C-BE32-E72D297353CC}">
              <c16:uniqueId val="{00000000-97A5-4FD2-8B47-1C078C6680C1}"/>
            </c:ext>
          </c:extLst>
        </c:ser>
        <c:dLbls>
          <c:dLblPos val="inEnd"/>
          <c:showLegendKey val="0"/>
          <c:showVal val="1"/>
          <c:showCatName val="0"/>
          <c:showSerName val="0"/>
          <c:showPercent val="0"/>
          <c:showBubbleSize val="0"/>
        </c:dLbls>
        <c:gapWidth val="115"/>
        <c:overlap val="-20"/>
        <c:axId val="1730049567"/>
        <c:axId val="1730041247"/>
      </c:barChart>
      <c:catAx>
        <c:axId val="1730049567"/>
        <c:scaling>
          <c:orientation val="minMax"/>
        </c:scaling>
        <c:delete val="1"/>
        <c:axPos val="l"/>
        <c:majorTickMark val="none"/>
        <c:minorTickMark val="none"/>
        <c:tickLblPos val="nextTo"/>
        <c:crossAx val="1730041247"/>
        <c:crosses val="autoZero"/>
        <c:auto val="1"/>
        <c:lblAlgn val="ctr"/>
        <c:lblOffset val="100"/>
        <c:noMultiLvlLbl val="0"/>
      </c:catAx>
      <c:valAx>
        <c:axId val="173004124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300495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71103526734922E-2"/>
          <c:y val="0.1440329218106996"/>
          <c:w val="0.8748577929465301"/>
          <c:h val="0.8559676750932449"/>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Operativo!$E$535:$E$537</c:f>
              <c:numCache>
                <c:formatCode>0%</c:formatCode>
                <c:ptCount val="3"/>
                <c:pt idx="0">
                  <c:v>0.17073170731707318</c:v>
                </c:pt>
                <c:pt idx="1">
                  <c:v>0.41463414634146339</c:v>
                </c:pt>
                <c:pt idx="2">
                  <c:v>0.41463414634146339</c:v>
                </c:pt>
              </c:numCache>
            </c:numRef>
          </c:val>
          <c:extLst>
            <c:ext xmlns:c16="http://schemas.microsoft.com/office/drawing/2014/chart" uri="{C3380CC4-5D6E-409C-BE32-E72D297353CC}">
              <c16:uniqueId val="{00000000-AD0A-410F-BD19-9F55C3CCA852}"/>
            </c:ext>
          </c:extLst>
        </c:ser>
        <c:dLbls>
          <c:dLblPos val="inEnd"/>
          <c:showLegendKey val="0"/>
          <c:showVal val="1"/>
          <c:showCatName val="0"/>
          <c:showSerName val="0"/>
          <c:showPercent val="0"/>
          <c:showBubbleSize val="0"/>
        </c:dLbls>
        <c:gapWidth val="115"/>
        <c:overlap val="-20"/>
        <c:axId val="1582739008"/>
        <c:axId val="1582737760"/>
      </c:barChart>
      <c:catAx>
        <c:axId val="1582739008"/>
        <c:scaling>
          <c:orientation val="minMax"/>
        </c:scaling>
        <c:delete val="1"/>
        <c:axPos val="l"/>
        <c:majorTickMark val="none"/>
        <c:minorTickMark val="none"/>
        <c:tickLblPos val="nextTo"/>
        <c:crossAx val="1582737760"/>
        <c:crosses val="autoZero"/>
        <c:auto val="1"/>
        <c:lblAlgn val="ctr"/>
        <c:lblOffset val="100"/>
        <c:noMultiLvlLbl val="0"/>
      </c:catAx>
      <c:valAx>
        <c:axId val="158273776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82739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4567453115548E-2"/>
          <c:y val="0.10324483775811209"/>
          <c:w val="0.8669086509376891"/>
          <c:h val="0.80825958702064893"/>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Operativo!$E$538:$E$541</c:f>
              <c:numCache>
                <c:formatCode>0%</c:formatCode>
                <c:ptCount val="4"/>
                <c:pt idx="0">
                  <c:v>0</c:v>
                </c:pt>
                <c:pt idx="1">
                  <c:v>2.4390243902439025E-2</c:v>
                </c:pt>
                <c:pt idx="2">
                  <c:v>0.1951219512195122</c:v>
                </c:pt>
                <c:pt idx="3">
                  <c:v>0.78048780487804881</c:v>
                </c:pt>
              </c:numCache>
            </c:numRef>
          </c:val>
          <c:extLst>
            <c:ext xmlns:c16="http://schemas.microsoft.com/office/drawing/2014/chart" uri="{C3380CC4-5D6E-409C-BE32-E72D297353CC}">
              <c16:uniqueId val="{00000000-0DEA-4BFB-88B9-2EA7BD892655}"/>
            </c:ext>
          </c:extLst>
        </c:ser>
        <c:dLbls>
          <c:dLblPos val="inEnd"/>
          <c:showLegendKey val="0"/>
          <c:showVal val="1"/>
          <c:showCatName val="0"/>
          <c:showSerName val="0"/>
          <c:showPercent val="0"/>
          <c:showBubbleSize val="0"/>
        </c:dLbls>
        <c:gapWidth val="115"/>
        <c:overlap val="-20"/>
        <c:axId val="1654036528"/>
        <c:axId val="1654030704"/>
      </c:barChart>
      <c:catAx>
        <c:axId val="1654036528"/>
        <c:scaling>
          <c:orientation val="minMax"/>
        </c:scaling>
        <c:delete val="1"/>
        <c:axPos val="l"/>
        <c:majorTickMark val="none"/>
        <c:minorTickMark val="none"/>
        <c:tickLblPos val="nextTo"/>
        <c:crossAx val="1654030704"/>
        <c:crosses val="autoZero"/>
        <c:auto val="1"/>
        <c:lblAlgn val="ctr"/>
        <c:lblOffset val="100"/>
        <c:noMultiLvlLbl val="0"/>
      </c:catAx>
      <c:valAx>
        <c:axId val="16540307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54036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32490163012926E-2"/>
          <c:y val="5.8224163027656477E-2"/>
          <c:w val="0.87633501967397409"/>
          <c:h val="0.85443959243085876"/>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Operativo!$E$542:$E$545</c:f>
              <c:numCache>
                <c:formatCode>0%</c:formatCode>
                <c:ptCount val="4"/>
                <c:pt idx="0">
                  <c:v>0</c:v>
                </c:pt>
                <c:pt idx="1">
                  <c:v>0.24390243902439024</c:v>
                </c:pt>
                <c:pt idx="2">
                  <c:v>0.26829268292682928</c:v>
                </c:pt>
                <c:pt idx="3">
                  <c:v>0.48780487804878048</c:v>
                </c:pt>
              </c:numCache>
            </c:numRef>
          </c:val>
          <c:extLst>
            <c:ext xmlns:c16="http://schemas.microsoft.com/office/drawing/2014/chart" uri="{C3380CC4-5D6E-409C-BE32-E72D297353CC}">
              <c16:uniqueId val="{00000000-38E7-4B81-8B01-3912E06C41F0}"/>
            </c:ext>
          </c:extLst>
        </c:ser>
        <c:dLbls>
          <c:dLblPos val="inEnd"/>
          <c:showLegendKey val="0"/>
          <c:showVal val="1"/>
          <c:showCatName val="0"/>
          <c:showSerName val="0"/>
          <c:showPercent val="0"/>
          <c:showBubbleSize val="0"/>
        </c:dLbls>
        <c:gapWidth val="115"/>
        <c:overlap val="-20"/>
        <c:axId val="807809839"/>
        <c:axId val="807808591"/>
      </c:barChart>
      <c:catAx>
        <c:axId val="807809839"/>
        <c:scaling>
          <c:orientation val="minMax"/>
        </c:scaling>
        <c:delete val="1"/>
        <c:axPos val="l"/>
        <c:majorTickMark val="none"/>
        <c:minorTickMark val="none"/>
        <c:tickLblPos val="nextTo"/>
        <c:crossAx val="807808591"/>
        <c:crosses val="autoZero"/>
        <c:auto val="1"/>
        <c:lblAlgn val="ctr"/>
        <c:lblOffset val="100"/>
        <c:noMultiLvlLbl val="0"/>
      </c:catAx>
      <c:valAx>
        <c:axId val="80780859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078098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521252796420581E-2"/>
          <c:y val="7.0323488045007029E-2"/>
          <c:w val="0.87695749440715887"/>
          <c:h val="0.84528832630098449"/>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Operativo!$E$546:$E$549</c:f>
              <c:numCache>
                <c:formatCode>0%</c:formatCode>
                <c:ptCount val="4"/>
                <c:pt idx="0">
                  <c:v>0</c:v>
                </c:pt>
                <c:pt idx="1">
                  <c:v>0.17073170731707318</c:v>
                </c:pt>
                <c:pt idx="2">
                  <c:v>0.41463414634146339</c:v>
                </c:pt>
                <c:pt idx="3">
                  <c:v>0.41463414634146339</c:v>
                </c:pt>
              </c:numCache>
            </c:numRef>
          </c:val>
          <c:extLst>
            <c:ext xmlns:c16="http://schemas.microsoft.com/office/drawing/2014/chart" uri="{C3380CC4-5D6E-409C-BE32-E72D297353CC}">
              <c16:uniqueId val="{00000000-7B84-46AA-AAF8-0B5C3B1029BD}"/>
            </c:ext>
          </c:extLst>
        </c:ser>
        <c:dLbls>
          <c:dLblPos val="inEnd"/>
          <c:showLegendKey val="0"/>
          <c:showVal val="1"/>
          <c:showCatName val="0"/>
          <c:showSerName val="0"/>
          <c:showPercent val="0"/>
          <c:showBubbleSize val="0"/>
        </c:dLbls>
        <c:gapWidth val="115"/>
        <c:overlap val="-20"/>
        <c:axId val="926919231"/>
        <c:axId val="926919647"/>
      </c:barChart>
      <c:catAx>
        <c:axId val="926919231"/>
        <c:scaling>
          <c:orientation val="minMax"/>
        </c:scaling>
        <c:delete val="1"/>
        <c:axPos val="l"/>
        <c:majorTickMark val="none"/>
        <c:minorTickMark val="none"/>
        <c:tickLblPos val="nextTo"/>
        <c:crossAx val="926919647"/>
        <c:crosses val="autoZero"/>
        <c:auto val="1"/>
        <c:lblAlgn val="ctr"/>
        <c:lblOffset val="100"/>
        <c:noMultiLvlLbl val="0"/>
      </c:catAx>
      <c:valAx>
        <c:axId val="92691964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26919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01145475372278E-2"/>
          <c:y val="8.1632653061224483E-2"/>
          <c:w val="0.87399770904925544"/>
          <c:h val="0.86394557823129248"/>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Operativo!$E$564:$E$567</c:f>
              <c:numCache>
                <c:formatCode>0%</c:formatCode>
                <c:ptCount val="4"/>
                <c:pt idx="0">
                  <c:v>0</c:v>
                </c:pt>
                <c:pt idx="1">
                  <c:v>0.16279069767441862</c:v>
                </c:pt>
                <c:pt idx="2">
                  <c:v>0.53488372093023251</c:v>
                </c:pt>
                <c:pt idx="3">
                  <c:v>0.30232558139534882</c:v>
                </c:pt>
              </c:numCache>
            </c:numRef>
          </c:val>
          <c:extLst>
            <c:ext xmlns:c16="http://schemas.microsoft.com/office/drawing/2014/chart" uri="{C3380CC4-5D6E-409C-BE32-E72D297353CC}">
              <c16:uniqueId val="{00000000-CD94-4875-9869-0A52A7F6D7D8}"/>
            </c:ext>
          </c:extLst>
        </c:ser>
        <c:dLbls>
          <c:dLblPos val="inEnd"/>
          <c:showLegendKey val="0"/>
          <c:showVal val="1"/>
          <c:showCatName val="0"/>
          <c:showSerName val="0"/>
          <c:showPercent val="0"/>
          <c:showBubbleSize val="0"/>
        </c:dLbls>
        <c:gapWidth val="115"/>
        <c:overlap val="-20"/>
        <c:axId val="796900431"/>
        <c:axId val="796897519"/>
      </c:barChart>
      <c:catAx>
        <c:axId val="796900431"/>
        <c:scaling>
          <c:orientation val="minMax"/>
        </c:scaling>
        <c:delete val="1"/>
        <c:axPos val="l"/>
        <c:majorTickMark val="none"/>
        <c:minorTickMark val="none"/>
        <c:tickLblPos val="nextTo"/>
        <c:crossAx val="796897519"/>
        <c:crosses val="autoZero"/>
        <c:auto val="1"/>
        <c:lblAlgn val="ctr"/>
        <c:lblOffset val="100"/>
        <c:noMultiLvlLbl val="0"/>
      </c:catAx>
      <c:valAx>
        <c:axId val="79689751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96900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776119402985072E-2"/>
          <c:y val="0.11299435028248588"/>
          <c:w val="0.91542288557213936"/>
          <c:h val="0.77401129943502822"/>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Administrativo!$E$111:$E$113</c:f>
              <c:numCache>
                <c:formatCode>0%</c:formatCode>
                <c:ptCount val="3"/>
                <c:pt idx="0">
                  <c:v>0.10638297872340426</c:v>
                </c:pt>
                <c:pt idx="1">
                  <c:v>0.42553191489361702</c:v>
                </c:pt>
                <c:pt idx="2">
                  <c:v>0.46808510638297873</c:v>
                </c:pt>
              </c:numCache>
            </c:numRef>
          </c:val>
          <c:extLst>
            <c:ext xmlns:c16="http://schemas.microsoft.com/office/drawing/2014/chart" uri="{C3380CC4-5D6E-409C-BE32-E72D297353CC}">
              <c16:uniqueId val="{00000000-2DBE-4E51-A2EF-62AA2FFDECA1}"/>
            </c:ext>
          </c:extLst>
        </c:ser>
        <c:dLbls>
          <c:dLblPos val="inEnd"/>
          <c:showLegendKey val="0"/>
          <c:showVal val="1"/>
          <c:showCatName val="0"/>
          <c:showSerName val="0"/>
          <c:showPercent val="0"/>
          <c:showBubbleSize val="0"/>
        </c:dLbls>
        <c:gapWidth val="115"/>
        <c:overlap val="-20"/>
        <c:axId val="1725201152"/>
        <c:axId val="1725189920"/>
      </c:barChart>
      <c:catAx>
        <c:axId val="1725201152"/>
        <c:scaling>
          <c:orientation val="minMax"/>
        </c:scaling>
        <c:delete val="1"/>
        <c:axPos val="l"/>
        <c:majorTickMark val="none"/>
        <c:minorTickMark val="none"/>
        <c:tickLblPos val="nextTo"/>
        <c:crossAx val="1725189920"/>
        <c:crosses val="autoZero"/>
        <c:auto val="1"/>
        <c:lblAlgn val="ctr"/>
        <c:lblOffset val="100"/>
        <c:noMultiLvlLbl val="0"/>
      </c:catAx>
      <c:valAx>
        <c:axId val="172518992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201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Operativo!$E$568:$E$571</c:f>
              <c:numCache>
                <c:formatCode>0%</c:formatCode>
                <c:ptCount val="4"/>
                <c:pt idx="0">
                  <c:v>0</c:v>
                </c:pt>
                <c:pt idx="1">
                  <c:v>0</c:v>
                </c:pt>
                <c:pt idx="2">
                  <c:v>0.13953488372093023</c:v>
                </c:pt>
                <c:pt idx="3">
                  <c:v>0.86046511627906974</c:v>
                </c:pt>
              </c:numCache>
            </c:numRef>
          </c:val>
          <c:extLst>
            <c:ext xmlns:c16="http://schemas.microsoft.com/office/drawing/2014/chart" uri="{C3380CC4-5D6E-409C-BE32-E72D297353CC}">
              <c16:uniqueId val="{00000000-3E58-4421-A8D5-36222F485719}"/>
            </c:ext>
          </c:extLst>
        </c:ser>
        <c:dLbls>
          <c:dLblPos val="inEnd"/>
          <c:showLegendKey val="0"/>
          <c:showVal val="1"/>
          <c:showCatName val="0"/>
          <c:showSerName val="0"/>
          <c:showPercent val="0"/>
          <c:showBubbleSize val="0"/>
        </c:dLbls>
        <c:gapWidth val="115"/>
        <c:overlap val="-20"/>
        <c:axId val="1018443663"/>
        <c:axId val="1018417871"/>
      </c:barChart>
      <c:catAx>
        <c:axId val="1018443663"/>
        <c:scaling>
          <c:orientation val="minMax"/>
        </c:scaling>
        <c:delete val="1"/>
        <c:axPos val="l"/>
        <c:majorTickMark val="none"/>
        <c:minorTickMark val="none"/>
        <c:tickLblPos val="nextTo"/>
        <c:crossAx val="1018417871"/>
        <c:crosses val="autoZero"/>
        <c:auto val="1"/>
        <c:lblAlgn val="ctr"/>
        <c:lblOffset val="100"/>
        <c:noMultiLvlLbl val="0"/>
      </c:catAx>
      <c:valAx>
        <c:axId val="101841787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0184436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879210220673638E-2"/>
          <c:y val="0.15471167369901548"/>
          <c:w val="0.87224157955865278"/>
          <c:h val="0.76090014064697609"/>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Operativo!$E$572:$E$575</c:f>
              <c:numCache>
                <c:formatCode>0%</c:formatCode>
                <c:ptCount val="4"/>
                <c:pt idx="0">
                  <c:v>0</c:v>
                </c:pt>
                <c:pt idx="1">
                  <c:v>0.37209302325581395</c:v>
                </c:pt>
                <c:pt idx="2">
                  <c:v>0.18604651162790697</c:v>
                </c:pt>
                <c:pt idx="3">
                  <c:v>0.44186046511627908</c:v>
                </c:pt>
              </c:numCache>
            </c:numRef>
          </c:val>
          <c:extLst>
            <c:ext xmlns:c16="http://schemas.microsoft.com/office/drawing/2014/chart" uri="{C3380CC4-5D6E-409C-BE32-E72D297353CC}">
              <c16:uniqueId val="{00000000-92E8-4133-82E1-B066CDD0DF5D}"/>
            </c:ext>
          </c:extLst>
        </c:ser>
        <c:dLbls>
          <c:dLblPos val="inEnd"/>
          <c:showLegendKey val="0"/>
          <c:showVal val="1"/>
          <c:showCatName val="0"/>
          <c:showSerName val="0"/>
          <c:showPercent val="0"/>
          <c:showBubbleSize val="0"/>
        </c:dLbls>
        <c:gapWidth val="115"/>
        <c:overlap val="-20"/>
        <c:axId val="337091023"/>
        <c:axId val="337088111"/>
      </c:barChart>
      <c:catAx>
        <c:axId val="337091023"/>
        <c:scaling>
          <c:orientation val="minMax"/>
        </c:scaling>
        <c:delete val="1"/>
        <c:axPos val="l"/>
        <c:majorTickMark val="none"/>
        <c:minorTickMark val="none"/>
        <c:tickLblPos val="nextTo"/>
        <c:crossAx val="337088111"/>
        <c:crosses val="autoZero"/>
        <c:auto val="1"/>
        <c:lblAlgn val="ctr"/>
        <c:lblOffset val="100"/>
        <c:noMultiLvlLbl val="0"/>
      </c:catAx>
      <c:valAx>
        <c:axId val="33708811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70910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01145475372278E-2"/>
          <c:y val="8.8105726872246701E-2"/>
          <c:w val="0.87399770904925544"/>
          <c:h val="0.86784140969162993"/>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Operativo!$E$576:$E$579</c:f>
              <c:numCache>
                <c:formatCode>0%</c:formatCode>
                <c:ptCount val="4"/>
                <c:pt idx="0">
                  <c:v>0</c:v>
                </c:pt>
                <c:pt idx="1">
                  <c:v>0.16279069767441862</c:v>
                </c:pt>
                <c:pt idx="2">
                  <c:v>0.53488372093023251</c:v>
                </c:pt>
                <c:pt idx="3">
                  <c:v>0.30232558139534882</c:v>
                </c:pt>
              </c:numCache>
            </c:numRef>
          </c:val>
          <c:extLst>
            <c:ext xmlns:c16="http://schemas.microsoft.com/office/drawing/2014/chart" uri="{C3380CC4-5D6E-409C-BE32-E72D297353CC}">
              <c16:uniqueId val="{00000000-3094-4405-9B29-4A1D0E74740F}"/>
            </c:ext>
          </c:extLst>
        </c:ser>
        <c:dLbls>
          <c:dLblPos val="inEnd"/>
          <c:showLegendKey val="0"/>
          <c:showVal val="1"/>
          <c:showCatName val="0"/>
          <c:showSerName val="0"/>
          <c:showPercent val="0"/>
          <c:showBubbleSize val="0"/>
        </c:dLbls>
        <c:gapWidth val="115"/>
        <c:overlap val="-20"/>
        <c:axId val="337134191"/>
        <c:axId val="337132527"/>
      </c:barChart>
      <c:catAx>
        <c:axId val="337134191"/>
        <c:scaling>
          <c:orientation val="minMax"/>
        </c:scaling>
        <c:delete val="1"/>
        <c:axPos val="l"/>
        <c:majorTickMark val="none"/>
        <c:minorTickMark val="none"/>
        <c:tickLblPos val="nextTo"/>
        <c:crossAx val="337132527"/>
        <c:crosses val="autoZero"/>
        <c:auto val="1"/>
        <c:lblAlgn val="ctr"/>
        <c:lblOffset val="100"/>
        <c:noMultiLvlLbl val="0"/>
      </c:catAx>
      <c:valAx>
        <c:axId val="33713252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71341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425120772946863E-2"/>
          <c:y val="9.4786729857819899E-2"/>
          <c:w val="0.86714975845410625"/>
          <c:h val="0.84202211690363338"/>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Operativo!$E$594:$E$597</c:f>
              <c:numCache>
                <c:formatCode>0%</c:formatCode>
                <c:ptCount val="4"/>
                <c:pt idx="0">
                  <c:v>0</c:v>
                </c:pt>
                <c:pt idx="1">
                  <c:v>0.15094339622641509</c:v>
                </c:pt>
                <c:pt idx="2">
                  <c:v>0.50943396226415094</c:v>
                </c:pt>
                <c:pt idx="3">
                  <c:v>0.33962264150943394</c:v>
                </c:pt>
              </c:numCache>
            </c:numRef>
          </c:val>
          <c:extLst>
            <c:ext xmlns:c16="http://schemas.microsoft.com/office/drawing/2014/chart" uri="{C3380CC4-5D6E-409C-BE32-E72D297353CC}">
              <c16:uniqueId val="{00000000-9E5E-4142-AEE9-3B70271A1F61}"/>
            </c:ext>
          </c:extLst>
        </c:ser>
        <c:dLbls>
          <c:dLblPos val="inEnd"/>
          <c:showLegendKey val="0"/>
          <c:showVal val="1"/>
          <c:showCatName val="0"/>
          <c:showSerName val="0"/>
          <c:showPercent val="0"/>
          <c:showBubbleSize val="0"/>
        </c:dLbls>
        <c:gapWidth val="115"/>
        <c:overlap val="-20"/>
        <c:axId val="328996015"/>
        <c:axId val="328996431"/>
      </c:barChart>
      <c:catAx>
        <c:axId val="328996015"/>
        <c:scaling>
          <c:orientation val="minMax"/>
        </c:scaling>
        <c:delete val="1"/>
        <c:axPos val="l"/>
        <c:majorTickMark val="none"/>
        <c:minorTickMark val="none"/>
        <c:tickLblPos val="nextTo"/>
        <c:crossAx val="328996431"/>
        <c:crosses val="autoZero"/>
        <c:auto val="1"/>
        <c:lblAlgn val="ctr"/>
        <c:lblOffset val="100"/>
        <c:noMultiLvlLbl val="0"/>
      </c:catAx>
      <c:valAx>
        <c:axId val="32899643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289960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15496098104792E-2"/>
          <c:y val="8.9686098654708515E-2"/>
          <c:w val="0.87736900780379046"/>
          <c:h val="0.83557548579970109"/>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Operativo!$E$598:$E$601</c:f>
              <c:numCache>
                <c:formatCode>0%</c:formatCode>
                <c:ptCount val="4"/>
                <c:pt idx="0">
                  <c:v>0</c:v>
                </c:pt>
                <c:pt idx="1">
                  <c:v>0</c:v>
                </c:pt>
                <c:pt idx="2">
                  <c:v>0.18867924528301888</c:v>
                </c:pt>
                <c:pt idx="3">
                  <c:v>0.81132075471698117</c:v>
                </c:pt>
              </c:numCache>
            </c:numRef>
          </c:val>
          <c:extLst>
            <c:ext xmlns:c16="http://schemas.microsoft.com/office/drawing/2014/chart" uri="{C3380CC4-5D6E-409C-BE32-E72D297353CC}">
              <c16:uniqueId val="{00000000-311B-44E8-9E72-407974BAAD7C}"/>
            </c:ext>
          </c:extLst>
        </c:ser>
        <c:dLbls>
          <c:dLblPos val="inEnd"/>
          <c:showLegendKey val="0"/>
          <c:showVal val="1"/>
          <c:showCatName val="0"/>
          <c:showSerName val="0"/>
          <c:showPercent val="0"/>
          <c:showBubbleSize val="0"/>
        </c:dLbls>
        <c:gapWidth val="115"/>
        <c:overlap val="-20"/>
        <c:axId val="1069761071"/>
        <c:axId val="1069763151"/>
      </c:barChart>
      <c:catAx>
        <c:axId val="1069761071"/>
        <c:scaling>
          <c:orientation val="minMax"/>
        </c:scaling>
        <c:delete val="1"/>
        <c:axPos val="l"/>
        <c:majorTickMark val="none"/>
        <c:minorTickMark val="none"/>
        <c:tickLblPos val="nextTo"/>
        <c:crossAx val="1069763151"/>
        <c:crosses val="autoZero"/>
        <c:auto val="1"/>
        <c:lblAlgn val="ctr"/>
        <c:lblOffset val="100"/>
        <c:noMultiLvlLbl val="0"/>
      </c:catAx>
      <c:valAx>
        <c:axId val="106976315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069761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Operativo!$E$602:$E$605</c:f>
              <c:numCache>
                <c:formatCode>0%</c:formatCode>
                <c:ptCount val="4"/>
                <c:pt idx="0">
                  <c:v>0</c:v>
                </c:pt>
                <c:pt idx="1">
                  <c:v>0.22641509433962265</c:v>
                </c:pt>
                <c:pt idx="2">
                  <c:v>0.30188679245283018</c:v>
                </c:pt>
                <c:pt idx="3">
                  <c:v>0.47169811320754718</c:v>
                </c:pt>
              </c:numCache>
            </c:numRef>
          </c:val>
          <c:extLst>
            <c:ext xmlns:c16="http://schemas.microsoft.com/office/drawing/2014/chart" uri="{C3380CC4-5D6E-409C-BE32-E72D297353CC}">
              <c16:uniqueId val="{00000000-96CE-4AA1-9128-12A74144FC0D}"/>
            </c:ext>
          </c:extLst>
        </c:ser>
        <c:dLbls>
          <c:dLblPos val="inEnd"/>
          <c:showLegendKey val="0"/>
          <c:showVal val="1"/>
          <c:showCatName val="0"/>
          <c:showSerName val="0"/>
          <c:showPercent val="0"/>
          <c:showBubbleSize val="0"/>
        </c:dLbls>
        <c:gapWidth val="115"/>
        <c:overlap val="-20"/>
        <c:axId val="981516399"/>
        <c:axId val="981518895"/>
      </c:barChart>
      <c:catAx>
        <c:axId val="981516399"/>
        <c:scaling>
          <c:orientation val="minMax"/>
        </c:scaling>
        <c:delete val="1"/>
        <c:axPos val="l"/>
        <c:majorTickMark val="none"/>
        <c:minorTickMark val="none"/>
        <c:tickLblPos val="nextTo"/>
        <c:crossAx val="981518895"/>
        <c:crosses val="autoZero"/>
        <c:auto val="1"/>
        <c:lblAlgn val="ctr"/>
        <c:lblOffset val="100"/>
        <c:noMultiLvlLbl val="0"/>
      </c:catAx>
      <c:valAx>
        <c:axId val="98151889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81516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5399061032864E-2"/>
          <c:y val="0.10558069381598793"/>
          <c:w val="0.87089201877934275"/>
          <c:h val="0.83408748114630449"/>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Operativo!$E$606:$E$609</c:f>
              <c:numCache>
                <c:formatCode>0%</c:formatCode>
                <c:ptCount val="4"/>
                <c:pt idx="0">
                  <c:v>0</c:v>
                </c:pt>
                <c:pt idx="1">
                  <c:v>0.15094339622641509</c:v>
                </c:pt>
                <c:pt idx="2">
                  <c:v>0.50943396226415094</c:v>
                </c:pt>
                <c:pt idx="3">
                  <c:v>0.33962264150943394</c:v>
                </c:pt>
              </c:numCache>
            </c:numRef>
          </c:val>
          <c:extLst>
            <c:ext xmlns:c16="http://schemas.microsoft.com/office/drawing/2014/chart" uri="{C3380CC4-5D6E-409C-BE32-E72D297353CC}">
              <c16:uniqueId val="{00000000-AE70-4EBF-B614-07D439392ED7}"/>
            </c:ext>
          </c:extLst>
        </c:ser>
        <c:dLbls>
          <c:dLblPos val="inEnd"/>
          <c:showLegendKey val="0"/>
          <c:showVal val="1"/>
          <c:showCatName val="0"/>
          <c:showSerName val="0"/>
          <c:showPercent val="0"/>
          <c:showBubbleSize val="0"/>
        </c:dLbls>
        <c:gapWidth val="115"/>
        <c:overlap val="-20"/>
        <c:axId val="1051299695"/>
        <c:axId val="1051301775"/>
      </c:barChart>
      <c:catAx>
        <c:axId val="1051299695"/>
        <c:scaling>
          <c:orientation val="minMax"/>
        </c:scaling>
        <c:delete val="1"/>
        <c:axPos val="l"/>
        <c:majorTickMark val="none"/>
        <c:minorTickMark val="none"/>
        <c:tickLblPos val="nextTo"/>
        <c:crossAx val="1051301775"/>
        <c:crosses val="autoZero"/>
        <c:auto val="1"/>
        <c:lblAlgn val="ctr"/>
        <c:lblOffset val="100"/>
        <c:noMultiLvlLbl val="0"/>
      </c:catAx>
      <c:valAx>
        <c:axId val="105130177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051299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0292865934131114E-2"/>
          <c:y val="0.15485156448679746"/>
          <c:w val="0.85962122106257055"/>
          <c:h val="0.73943794097981097"/>
        </c:manualLayout>
      </c:layout>
      <c:pie3DChart>
        <c:varyColors val="1"/>
        <c:ser>
          <c:idx val="0"/>
          <c:order val="0"/>
          <c:tx>
            <c:strRef>
              <c:f>'Consolidado Peligros'!$B$1</c:f>
              <c:strCache>
                <c:ptCount val="1"/>
                <c:pt idx="0">
                  <c:v>Peligros Identificados</c:v>
                </c:pt>
              </c:strCache>
            </c:strRef>
          </c:tx>
          <c:explosion val="6"/>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012-47C2-9A19-F4E1DFD1847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012-47C2-9A19-F4E1DFD1847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8012-47C2-9A19-F4E1DFD1847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8012-47C2-9A19-F4E1DFD1847E}"/>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8012-47C2-9A19-F4E1DFD1847E}"/>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8012-47C2-9A19-F4E1DFD1847E}"/>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8012-47C2-9A19-F4E1DFD1847E}"/>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012-47C2-9A19-F4E1DFD1847E}"/>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8012-47C2-9A19-F4E1DFD1847E}"/>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8012-47C2-9A19-F4E1DFD1847E}"/>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8012-47C2-9A19-F4E1DFD1847E}"/>
              </c:ext>
            </c:extLst>
          </c:dPt>
          <c:dLbls>
            <c:dLbl>
              <c:idx val="0"/>
              <c:layout>
                <c:manualLayout>
                  <c:x val="-8.5661535348766638E-3"/>
                  <c:y val="-4.889998303444008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012-47C2-9A19-F4E1DFD1847E}"/>
                </c:ext>
              </c:extLst>
            </c:dLbl>
            <c:dLbl>
              <c:idx val="1"/>
              <c:layout>
                <c:manualLayout>
                  <c:x val="-2.4662573957916416E-2"/>
                  <c:y val="-0.1133198501010042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012-47C2-9A19-F4E1DFD1847E}"/>
                </c:ext>
              </c:extLst>
            </c:dLbl>
            <c:dLbl>
              <c:idx val="2"/>
              <c:layout>
                <c:manualLayout>
                  <c:x val="2.3417560093123815E-2"/>
                  <c:y val="-7.73224987644368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012-47C2-9A19-F4E1DFD1847E}"/>
                </c:ext>
              </c:extLst>
            </c:dLbl>
            <c:dLbl>
              <c:idx val="3"/>
              <c:layout>
                <c:manualLayout>
                  <c:x val="0"/>
                  <c:y val="0.2199002172142275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012-47C2-9A19-F4E1DFD1847E}"/>
                </c:ext>
              </c:extLst>
            </c:dLbl>
            <c:dLbl>
              <c:idx val="4"/>
              <c:layout>
                <c:manualLayout>
                  <c:x val="-7.8775976900384473E-2"/>
                  <c:y val="0.1023909945443292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012-47C2-9A19-F4E1DFD1847E}"/>
                </c:ext>
              </c:extLst>
            </c:dLbl>
            <c:dLbl>
              <c:idx val="5"/>
              <c:layout>
                <c:manualLayout>
                  <c:x val="2.5533882128370319E-2"/>
                  <c:y val="0.24876855371526835"/>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15394397734181531"/>
                      <c:h val="0.17829415518672598"/>
                    </c:manualLayout>
                  </c15:layout>
                </c:ext>
                <c:ext xmlns:c16="http://schemas.microsoft.com/office/drawing/2014/chart" uri="{C3380CC4-5D6E-409C-BE32-E72D297353CC}">
                  <c16:uniqueId val="{00000006-8012-47C2-9A19-F4E1DFD1847E}"/>
                </c:ext>
              </c:extLst>
            </c:dLbl>
            <c:dLbl>
              <c:idx val="6"/>
              <c:layout>
                <c:manualLayout>
                  <c:x val="1.0237924804853899E-2"/>
                  <c:y val="-4.9323920716806947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lumMod val="60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17362102464464668"/>
                      <c:h val="0.10848583582224637"/>
                    </c:manualLayout>
                  </c15:layout>
                </c:ext>
                <c:ext xmlns:c16="http://schemas.microsoft.com/office/drawing/2014/chart" uri="{C3380CC4-5D6E-409C-BE32-E72D297353CC}">
                  <c16:uniqueId val="{0000000D-8012-47C2-9A19-F4E1DFD1847E}"/>
                </c:ext>
              </c:extLst>
            </c:dLbl>
            <c:dLbl>
              <c:idx val="7"/>
              <c:layout>
                <c:manualLayout>
                  <c:x val="-6.1055321613625334E-2"/>
                  <c:y val="4.64282660921456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012-47C2-9A19-F4E1DFD1847E}"/>
                </c:ext>
              </c:extLst>
            </c:dLbl>
            <c:dLbl>
              <c:idx val="8"/>
              <c:layout>
                <c:manualLayout>
                  <c:x val="2.5476015299280372E-2"/>
                  <c:y val="2.828853437294279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012-47C2-9A19-F4E1DFD1847E}"/>
                </c:ext>
              </c:extLst>
            </c:dLbl>
            <c:dLbl>
              <c:idx val="9"/>
              <c:layout>
                <c:manualLayout>
                  <c:x val="1.8509557290349414E-2"/>
                  <c:y val="3.211144215081212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012-47C2-9A19-F4E1DFD1847E}"/>
                </c:ext>
              </c:extLst>
            </c:dLbl>
            <c:dLbl>
              <c:idx val="10"/>
              <c:layout>
                <c:manualLayout>
                  <c:x val="-5.6295699921878092E-2"/>
                  <c:y val="-2.959406256650351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012-47C2-9A19-F4E1DFD1847E}"/>
                </c:ext>
              </c:extLst>
            </c:dLbl>
            <c:dLbl>
              <c:idx val="11"/>
              <c:layout>
                <c:manualLayout>
                  <c:x val="-3.5901128661104238E-2"/>
                  <c:y val="-0.1133640257508528"/>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D-6DAE-4D9D-84D5-F7A29F6D557B}"/>
                </c:ext>
              </c:extLst>
            </c:dLbl>
            <c:dLbl>
              <c:idx val="12"/>
              <c:layout>
                <c:manualLayout>
                  <c:x val="-4.4544462054662864E-2"/>
                  <c:y val="-0.1491186067957721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E-6DAE-4D9D-84D5-F7A29F6D557B}"/>
                </c:ext>
              </c:extLst>
            </c:dLbl>
            <c:dLbl>
              <c:idx val="13"/>
              <c:layout>
                <c:manualLayout>
                  <c:x val="2.5940942272871949E-2"/>
                  <c:y val="-4.9559918609522337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2">
                          <a:lumMod val="80000"/>
                          <a:lumOff val="20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13000331345261762"/>
                      <c:h val="0.10314875135722042"/>
                    </c:manualLayout>
                  </c15:layout>
                </c:ext>
                <c:ext xmlns:c16="http://schemas.microsoft.com/office/drawing/2014/chart" uri="{C3380CC4-5D6E-409C-BE32-E72D297353CC}">
                  <c16:uniqueId val="{0000002F-6DAE-4D9D-84D5-F7A29F6D557B}"/>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'Consolidado Peligros'!$A$2:$A$8</c:f>
              <c:strCache>
                <c:ptCount val="7"/>
                <c:pt idx="0">
                  <c:v>Físico</c:v>
                </c:pt>
                <c:pt idx="1">
                  <c:v>Biomecánico</c:v>
                </c:pt>
                <c:pt idx="2">
                  <c:v>Químico</c:v>
                </c:pt>
                <c:pt idx="3">
                  <c:v>Biológico</c:v>
                </c:pt>
                <c:pt idx="4">
                  <c:v>Psicosociales</c:v>
                </c:pt>
                <c:pt idx="5">
                  <c:v>Condiciones de seguridad</c:v>
                </c:pt>
                <c:pt idx="6">
                  <c:v>Fenomenos naturales</c:v>
                </c:pt>
              </c:strCache>
            </c:strRef>
          </c:cat>
          <c:val>
            <c:numRef>
              <c:f>'Consolidado Peligros'!$B$2:$B$8</c:f>
              <c:numCache>
                <c:formatCode>0</c:formatCode>
                <c:ptCount val="7"/>
                <c:pt idx="0" formatCode="General">
                  <c:v>82</c:v>
                </c:pt>
                <c:pt idx="1">
                  <c:v>146</c:v>
                </c:pt>
                <c:pt idx="2" formatCode="General">
                  <c:v>27</c:v>
                </c:pt>
                <c:pt idx="3" formatCode="General">
                  <c:v>144</c:v>
                </c:pt>
                <c:pt idx="4" formatCode="General">
                  <c:v>260</c:v>
                </c:pt>
                <c:pt idx="5" formatCode="General">
                  <c:v>703</c:v>
                </c:pt>
                <c:pt idx="6" formatCode="General">
                  <c:v>55</c:v>
                </c:pt>
              </c:numCache>
            </c:numRef>
          </c:val>
          <c:extLst>
            <c:ext xmlns:c16="http://schemas.microsoft.com/office/drawing/2014/chart" uri="{C3380CC4-5D6E-409C-BE32-E72D297353CC}">
              <c16:uniqueId val="{00000000-8012-47C2-9A19-F4E1DFD1847E}"/>
            </c:ext>
          </c:extLst>
        </c:ser>
        <c:ser>
          <c:idx val="1"/>
          <c:order val="1"/>
          <c:tx>
            <c:strRef>
              <c:f>'Consolidado Peligros'!$C$1</c:f>
              <c:strCache>
                <c:ptCount val="1"/>
                <c:pt idx="0">
                  <c:v>%</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8012-47C2-9A19-F4E1DFD1847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8012-47C2-9A19-F4E1DFD1847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8012-47C2-9A19-F4E1DFD1847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8012-47C2-9A19-F4E1DFD1847E}"/>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8012-47C2-9A19-F4E1DFD1847E}"/>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8012-47C2-9A19-F4E1DFD1847E}"/>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8012-47C2-9A19-F4E1DFD1847E}"/>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8012-47C2-9A19-F4E1DFD1847E}"/>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8012-47C2-9A19-F4E1DFD1847E}"/>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8012-47C2-9A19-F4E1DFD1847E}"/>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8-8012-47C2-9A19-F4E1DFD1847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0E-8012-47C2-9A19-F4E1DFD1847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0F-8012-47C2-9A19-F4E1DFD1847E}"/>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0-8012-47C2-9A19-F4E1DFD1847E}"/>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1-8012-47C2-9A19-F4E1DFD1847E}"/>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2-8012-47C2-9A19-F4E1DFD1847E}"/>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3-8012-47C2-9A19-F4E1DFD1847E}"/>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4-8012-47C2-9A19-F4E1DFD1847E}"/>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5-8012-47C2-9A19-F4E1DFD1847E}"/>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6-8012-47C2-9A19-F4E1DFD1847E}"/>
                </c:ext>
              </c:extLst>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7-8012-47C2-9A19-F4E1DFD1847E}"/>
                </c:ext>
              </c:extLst>
            </c:dLbl>
            <c:dLbl>
              <c:idx val="1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8-8012-47C2-9A19-F4E1DFD1847E}"/>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'Consolidado Peligros'!$A$2:$A$8</c:f>
              <c:strCache>
                <c:ptCount val="7"/>
                <c:pt idx="0">
                  <c:v>Físico</c:v>
                </c:pt>
                <c:pt idx="1">
                  <c:v>Biomecánico</c:v>
                </c:pt>
                <c:pt idx="2">
                  <c:v>Químico</c:v>
                </c:pt>
                <c:pt idx="3">
                  <c:v>Biológico</c:v>
                </c:pt>
                <c:pt idx="4">
                  <c:v>Psicosociales</c:v>
                </c:pt>
                <c:pt idx="5">
                  <c:v>Condiciones de seguridad</c:v>
                </c:pt>
                <c:pt idx="6">
                  <c:v>Fenomenos naturales</c:v>
                </c:pt>
              </c:strCache>
            </c:strRef>
          </c:cat>
          <c:val>
            <c:numRef>
              <c:f>'Consolidado Peligros'!$C$2:$C$8</c:f>
              <c:numCache>
                <c:formatCode>0%</c:formatCode>
                <c:ptCount val="7"/>
                <c:pt idx="0">
                  <c:v>5.786873676781934E-2</c:v>
                </c:pt>
                <c:pt idx="1">
                  <c:v>0.10303458009880029</c:v>
                </c:pt>
                <c:pt idx="2">
                  <c:v>1.9054340155257588E-2</c:v>
                </c:pt>
                <c:pt idx="3">
                  <c:v>0.10162314749470713</c:v>
                </c:pt>
                <c:pt idx="4">
                  <c:v>0.1834862385321101</c:v>
                </c:pt>
                <c:pt idx="5">
                  <c:v>0.49611856033874385</c:v>
                </c:pt>
                <c:pt idx="6">
                  <c:v>3.8814396612561752E-2</c:v>
                </c:pt>
              </c:numCache>
            </c:numRef>
          </c:val>
          <c:extLst>
            <c:ext xmlns:c16="http://schemas.microsoft.com/office/drawing/2014/chart" uri="{C3380CC4-5D6E-409C-BE32-E72D297353CC}">
              <c16:uniqueId val="{00000001-8012-47C2-9A19-F4E1DFD1847E}"/>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s-CO"/>
              <a:t>global de peligros identificados</a:t>
            </a: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a:gsLst>
                <a:gs pos="100000">
                  <a:schemeClr val="accent1">
                    <a:alpha val="0"/>
                  </a:schemeClr>
                </a:gs>
                <a:gs pos="50000">
                  <a:schemeClr val="accent1"/>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'Consolidado Peligros'!$A$2:$A$8</c:f>
              <c:strCache>
                <c:ptCount val="7"/>
                <c:pt idx="0">
                  <c:v>Físico</c:v>
                </c:pt>
                <c:pt idx="1">
                  <c:v>Biomecánico</c:v>
                </c:pt>
                <c:pt idx="2">
                  <c:v>Químico</c:v>
                </c:pt>
                <c:pt idx="3">
                  <c:v>Biológico</c:v>
                </c:pt>
                <c:pt idx="4">
                  <c:v>Psicosociales</c:v>
                </c:pt>
                <c:pt idx="5">
                  <c:v>Condiciones de seguridad</c:v>
                </c:pt>
                <c:pt idx="6">
                  <c:v>Fenomenos naturales</c:v>
                </c:pt>
              </c:strCache>
            </c:strRef>
          </c:cat>
          <c:val>
            <c:numRef>
              <c:f>'Consolidado Peligros'!$B$2:$B$8</c:f>
              <c:numCache>
                <c:formatCode>0</c:formatCode>
                <c:ptCount val="7"/>
                <c:pt idx="0" formatCode="General">
                  <c:v>82</c:v>
                </c:pt>
                <c:pt idx="1">
                  <c:v>146</c:v>
                </c:pt>
                <c:pt idx="2" formatCode="General">
                  <c:v>27</c:v>
                </c:pt>
                <c:pt idx="3" formatCode="General">
                  <c:v>144</c:v>
                </c:pt>
                <c:pt idx="4" formatCode="General">
                  <c:v>260</c:v>
                </c:pt>
                <c:pt idx="5" formatCode="General">
                  <c:v>703</c:v>
                </c:pt>
                <c:pt idx="6" formatCode="General">
                  <c:v>55</c:v>
                </c:pt>
              </c:numCache>
            </c:numRef>
          </c:val>
          <c:extLst>
            <c:ext xmlns:c16="http://schemas.microsoft.com/office/drawing/2014/chart" uri="{C3380CC4-5D6E-409C-BE32-E72D297353CC}">
              <c16:uniqueId val="{00000000-213E-45EA-AD18-8E280C857AD3}"/>
            </c:ext>
          </c:extLst>
        </c:ser>
        <c:dLbls>
          <c:showLegendKey val="0"/>
          <c:showVal val="1"/>
          <c:showCatName val="0"/>
          <c:showSerName val="0"/>
          <c:showPercent val="0"/>
          <c:showBubbleSize val="0"/>
        </c:dLbls>
        <c:gapWidth val="150"/>
        <c:gapDepth val="0"/>
        <c:shape val="box"/>
        <c:axId val="1975883871"/>
        <c:axId val="1975878879"/>
        <c:axId val="0"/>
      </c:bar3DChart>
      <c:catAx>
        <c:axId val="197588387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75878879"/>
        <c:crosses val="autoZero"/>
        <c:auto val="1"/>
        <c:lblAlgn val="ctr"/>
        <c:lblOffset val="100"/>
        <c:noMultiLvlLbl val="0"/>
      </c:catAx>
      <c:valAx>
        <c:axId val="1975878879"/>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758838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s-CO"/>
              <a:t>CONSOLIDADO</a:t>
            </a:r>
            <a:r>
              <a:rPr lang="es-CO" baseline="0"/>
              <a:t> aceptabilidad del riesgo</a:t>
            </a:r>
            <a:endParaRPr lang="es-CO"/>
          </a:p>
        </c:rich>
      </c:tx>
      <c:layout>
        <c:manualLayout>
          <c:xMode val="edge"/>
          <c:yMode val="edge"/>
          <c:x val="0.11756933508311461"/>
          <c:y val="2.145002145002145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043088363954506"/>
          <c:y val="0.25053625053625056"/>
          <c:w val="0.85901356080489943"/>
          <c:h val="0.54347767339893327"/>
        </c:manualLayout>
      </c:layout>
      <c:bar3DChart>
        <c:barDir val="col"/>
        <c:grouping val="clustered"/>
        <c:varyColors val="0"/>
        <c:ser>
          <c:idx val="0"/>
          <c:order val="0"/>
          <c:spPr>
            <a:gradFill>
              <a:gsLst>
                <a:gs pos="100000">
                  <a:schemeClr val="accent6">
                    <a:alpha val="0"/>
                  </a:schemeClr>
                </a:gs>
                <a:gs pos="50000">
                  <a:schemeClr val="accent6"/>
                </a:gs>
              </a:gsLst>
              <a:lin ang="5400000" scaled="0"/>
            </a:gradFill>
            <a:ln>
              <a:noFill/>
            </a:ln>
            <a:effectLst/>
            <a:sp3d/>
          </c:spPr>
          <c:invertIfNegative val="0"/>
          <c:dLbls>
            <c:dLbl>
              <c:idx val="0"/>
              <c:layout>
                <c:manualLayout>
                  <c:x val="1.6666666666666666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5B-468E-9DB1-90E55969E6C7}"/>
                </c:ext>
              </c:extLst>
            </c:dLbl>
            <c:dLbl>
              <c:idx val="1"/>
              <c:layout>
                <c:manualLayout>
                  <c:x val="1.3888888888888888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5B-468E-9DB1-90E55969E6C7}"/>
                </c:ext>
              </c:extLst>
            </c:dLbl>
            <c:dLbl>
              <c:idx val="2"/>
              <c:layout>
                <c:manualLayout>
                  <c:x val="2.7777777777777779E-3"/>
                  <c:y val="-2.3148148148148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5B-468E-9DB1-90E55969E6C7}"/>
                </c:ext>
              </c:extLst>
            </c:dLbl>
            <c:dLbl>
              <c:idx val="3"/>
              <c:layout>
                <c:manualLayout>
                  <c:x val="1.111111111111111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5B-468E-9DB1-90E55969E6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'Aceptabilidad del riesgo'!$A$5:$A$8</c:f>
              <c:strCache>
                <c:ptCount val="4"/>
                <c:pt idx="0">
                  <c:v>No Aceptable</c:v>
                </c:pt>
                <c:pt idx="1">
                  <c:v>No Aceptable o Aceptable con Controles Específicos</c:v>
                </c:pt>
                <c:pt idx="2">
                  <c:v>Mejorable</c:v>
                </c:pt>
                <c:pt idx="3">
                  <c:v>Aceptable</c:v>
                </c:pt>
              </c:strCache>
            </c:strRef>
          </c:cat>
          <c:val>
            <c:numRef>
              <c:f>'Aceptabilidad del riesgo'!$C$5:$C$8</c:f>
              <c:numCache>
                <c:formatCode>0%</c:formatCode>
                <c:ptCount val="4"/>
                <c:pt idx="0" formatCode="0.0%">
                  <c:v>2.1171489061397319E-3</c:v>
                </c:pt>
                <c:pt idx="1">
                  <c:v>0.15384615384615385</c:v>
                </c:pt>
                <c:pt idx="2">
                  <c:v>0.46224417784050814</c:v>
                </c:pt>
                <c:pt idx="3">
                  <c:v>0.38179251940719833</c:v>
                </c:pt>
              </c:numCache>
            </c:numRef>
          </c:val>
          <c:extLst>
            <c:ext xmlns:c16="http://schemas.microsoft.com/office/drawing/2014/chart" uri="{C3380CC4-5D6E-409C-BE32-E72D297353CC}">
              <c16:uniqueId val="{00000000-225B-468E-9DB1-90E55969E6C7}"/>
            </c:ext>
          </c:extLst>
        </c:ser>
        <c:dLbls>
          <c:showLegendKey val="0"/>
          <c:showVal val="1"/>
          <c:showCatName val="0"/>
          <c:showSerName val="0"/>
          <c:showPercent val="0"/>
          <c:showBubbleSize val="0"/>
        </c:dLbls>
        <c:gapWidth val="150"/>
        <c:gapDepth val="0"/>
        <c:shape val="box"/>
        <c:axId val="793125423"/>
        <c:axId val="793116687"/>
        <c:axId val="0"/>
      </c:bar3DChart>
      <c:catAx>
        <c:axId val="793125423"/>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93116687"/>
        <c:crosses val="autoZero"/>
        <c:auto val="1"/>
        <c:lblAlgn val="ctr"/>
        <c:lblOffset val="100"/>
        <c:noMultiLvlLbl val="0"/>
      </c:catAx>
      <c:valAx>
        <c:axId val="793116687"/>
        <c:scaling>
          <c:orientation val="minMax"/>
        </c:scaling>
        <c:delete val="0"/>
        <c:axPos val="l"/>
        <c:majorGridlines>
          <c:spPr>
            <a:ln w="9525" cap="flat" cmpd="sng" algn="ctr">
              <a:solidFill>
                <a:schemeClr val="tx1">
                  <a:lumMod val="5000"/>
                  <a:lumOff val="9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931254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Administrativo!$E$118:$E$122</c:f>
              <c:numCache>
                <c:formatCode>0%</c:formatCode>
                <c:ptCount val="5"/>
                <c:pt idx="0">
                  <c:v>3.5714285714285712E-2</c:v>
                </c:pt>
                <c:pt idx="1">
                  <c:v>0.14285714285714285</c:v>
                </c:pt>
                <c:pt idx="2">
                  <c:v>7.1428571428571425E-2</c:v>
                </c:pt>
                <c:pt idx="3">
                  <c:v>0.32142857142857145</c:v>
                </c:pt>
                <c:pt idx="4">
                  <c:v>0.42857142857142855</c:v>
                </c:pt>
              </c:numCache>
            </c:numRef>
          </c:val>
          <c:extLst>
            <c:ext xmlns:c16="http://schemas.microsoft.com/office/drawing/2014/chart" uri="{C3380CC4-5D6E-409C-BE32-E72D297353CC}">
              <c16:uniqueId val="{00000000-95B6-4CEC-98C7-D276790547AD}"/>
            </c:ext>
          </c:extLst>
        </c:ser>
        <c:dLbls>
          <c:dLblPos val="inEnd"/>
          <c:showLegendKey val="0"/>
          <c:showVal val="1"/>
          <c:showCatName val="0"/>
          <c:showSerName val="0"/>
          <c:showPercent val="0"/>
          <c:showBubbleSize val="0"/>
        </c:dLbls>
        <c:gapWidth val="115"/>
        <c:overlap val="-20"/>
        <c:axId val="1637999744"/>
        <c:axId val="1637992256"/>
      </c:barChart>
      <c:catAx>
        <c:axId val="1637999744"/>
        <c:scaling>
          <c:orientation val="minMax"/>
        </c:scaling>
        <c:delete val="1"/>
        <c:axPos val="l"/>
        <c:majorTickMark val="none"/>
        <c:minorTickMark val="none"/>
        <c:tickLblPos val="nextTo"/>
        <c:crossAx val="1637992256"/>
        <c:crosses val="autoZero"/>
        <c:auto val="1"/>
        <c:lblAlgn val="ctr"/>
        <c:lblOffset val="100"/>
        <c:noMultiLvlLbl val="0"/>
      </c:catAx>
      <c:valAx>
        <c:axId val="163799225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379997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Edades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CO"/>
        </a:p>
      </c:txPr>
    </c:title>
    <c:autoTitleDeleted val="0"/>
    <c:plotArea>
      <c:layout/>
      <c:pieChart>
        <c:varyColors val="1"/>
        <c:ser>
          <c:idx val="0"/>
          <c:order val="0"/>
          <c:tx>
            <c:strRef>
              <c:f>Hoja6!$C$3</c:f>
              <c:strCache>
                <c:ptCount val="1"/>
                <c:pt idx="0">
                  <c:v># Trabajadores</c:v>
                </c:pt>
              </c:strCache>
            </c:strRef>
          </c:tx>
          <c:explosion val="5"/>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8-B2E0-4EF2-9D86-E379EB3C822C}"/>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2-B2E0-4EF2-9D86-E379EB3C822C}"/>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B2E0-4EF2-9D86-E379EB3C822C}"/>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4-B2E0-4EF2-9D86-E379EB3C822C}"/>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B2E0-4EF2-9D86-E379EB3C822C}"/>
              </c:ext>
            </c:extLst>
          </c:dPt>
          <c:dPt>
            <c:idx val="5"/>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6-B2E0-4EF2-9D86-E379EB3C822C}"/>
              </c:ext>
            </c:extLst>
          </c:dPt>
          <c:dPt>
            <c:idx val="6"/>
            <c:bubble3D val="0"/>
            <c:spPr>
              <a:solidFill>
                <a:schemeClr val="accent1">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B2E0-4EF2-9D86-E379EB3C822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Hoja6!$B$4:$B$10</c:f>
              <c:strCache>
                <c:ptCount val="7"/>
                <c:pt idx="0">
                  <c:v>19-24</c:v>
                </c:pt>
                <c:pt idx="1">
                  <c:v>25-30</c:v>
                </c:pt>
                <c:pt idx="2">
                  <c:v>31-36</c:v>
                </c:pt>
                <c:pt idx="3">
                  <c:v>37-42</c:v>
                </c:pt>
                <c:pt idx="4">
                  <c:v>43-48</c:v>
                </c:pt>
                <c:pt idx="5">
                  <c:v>49-54</c:v>
                </c:pt>
                <c:pt idx="6">
                  <c:v>55-60</c:v>
                </c:pt>
              </c:strCache>
            </c:strRef>
          </c:cat>
          <c:val>
            <c:numRef>
              <c:f>Hoja6!$C$4:$C$10</c:f>
              <c:numCache>
                <c:formatCode>General</c:formatCode>
                <c:ptCount val="7"/>
                <c:pt idx="0">
                  <c:v>13</c:v>
                </c:pt>
                <c:pt idx="1">
                  <c:v>26</c:v>
                </c:pt>
                <c:pt idx="2">
                  <c:v>15</c:v>
                </c:pt>
                <c:pt idx="3">
                  <c:v>12</c:v>
                </c:pt>
                <c:pt idx="4">
                  <c:v>11</c:v>
                </c:pt>
                <c:pt idx="5">
                  <c:v>10</c:v>
                </c:pt>
                <c:pt idx="6">
                  <c:v>14</c:v>
                </c:pt>
              </c:numCache>
            </c:numRef>
          </c:val>
          <c:extLst>
            <c:ext xmlns:c16="http://schemas.microsoft.com/office/drawing/2014/chart" uri="{C3380CC4-5D6E-409C-BE32-E72D297353CC}">
              <c16:uniqueId val="{00000000-B2E0-4EF2-9D86-E379EB3C822C}"/>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78399842712675616"/>
          <c:y val="0.34873035448882145"/>
          <c:w val="0.18315412186379926"/>
          <c:h val="0.45939101989761322"/>
        </c:manualLayout>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Administrativo!$E$126:$E$128</c:f>
              <c:numCache>
                <c:formatCode>0%</c:formatCode>
                <c:ptCount val="3"/>
                <c:pt idx="0">
                  <c:v>0.14285714285714285</c:v>
                </c:pt>
                <c:pt idx="1">
                  <c:v>0.32142857142857145</c:v>
                </c:pt>
                <c:pt idx="2">
                  <c:v>0.5357142857142857</c:v>
                </c:pt>
              </c:numCache>
            </c:numRef>
          </c:val>
          <c:extLst>
            <c:ext xmlns:c16="http://schemas.microsoft.com/office/drawing/2014/chart" uri="{C3380CC4-5D6E-409C-BE32-E72D297353CC}">
              <c16:uniqueId val="{00000000-939E-4891-AC21-56BCB39CC1BA}"/>
            </c:ext>
          </c:extLst>
        </c:ser>
        <c:dLbls>
          <c:dLblPos val="inEnd"/>
          <c:showLegendKey val="0"/>
          <c:showVal val="1"/>
          <c:showCatName val="0"/>
          <c:showSerName val="0"/>
          <c:showPercent val="0"/>
          <c:showBubbleSize val="0"/>
        </c:dLbls>
        <c:gapWidth val="115"/>
        <c:overlap val="-20"/>
        <c:axId val="1773843232"/>
        <c:axId val="1773829504"/>
      </c:barChart>
      <c:catAx>
        <c:axId val="1773843232"/>
        <c:scaling>
          <c:orientation val="minMax"/>
        </c:scaling>
        <c:delete val="1"/>
        <c:axPos val="l"/>
        <c:majorTickMark val="none"/>
        <c:minorTickMark val="none"/>
        <c:tickLblPos val="nextTo"/>
        <c:crossAx val="1773829504"/>
        <c:crosses val="autoZero"/>
        <c:auto val="1"/>
        <c:lblAlgn val="ctr"/>
        <c:lblOffset val="100"/>
        <c:noMultiLvlLbl val="0"/>
      </c:catAx>
      <c:valAx>
        <c:axId val="17738295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73843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Administrativo!$E$3:$E$8</c:f>
              <c:numCache>
                <c:formatCode>0%</c:formatCode>
                <c:ptCount val="6"/>
                <c:pt idx="0">
                  <c:v>2.7027027027027029E-2</c:v>
                </c:pt>
                <c:pt idx="1">
                  <c:v>0.10810810810810811</c:v>
                </c:pt>
                <c:pt idx="2">
                  <c:v>5.4054054054054057E-2</c:v>
                </c:pt>
                <c:pt idx="3">
                  <c:v>0.21621621621621623</c:v>
                </c:pt>
                <c:pt idx="4">
                  <c:v>0.54054054054054057</c:v>
                </c:pt>
                <c:pt idx="5">
                  <c:v>5.4054054054054057E-2</c:v>
                </c:pt>
              </c:numCache>
            </c:numRef>
          </c:val>
          <c:extLst>
            <c:ext xmlns:c16="http://schemas.microsoft.com/office/drawing/2014/chart" uri="{C3380CC4-5D6E-409C-BE32-E72D297353CC}">
              <c16:uniqueId val="{00000000-E2D6-4FA1-92E1-097D0CC4A660}"/>
            </c:ext>
          </c:extLst>
        </c:ser>
        <c:dLbls>
          <c:dLblPos val="inEnd"/>
          <c:showLegendKey val="0"/>
          <c:showVal val="1"/>
          <c:showCatName val="0"/>
          <c:showSerName val="0"/>
          <c:showPercent val="0"/>
          <c:showBubbleSize val="0"/>
        </c:dLbls>
        <c:gapWidth val="115"/>
        <c:overlap val="-20"/>
        <c:axId val="1669923888"/>
        <c:axId val="1669920144"/>
      </c:barChart>
      <c:catAx>
        <c:axId val="1669923888"/>
        <c:scaling>
          <c:orientation val="minMax"/>
        </c:scaling>
        <c:delete val="1"/>
        <c:axPos val="l"/>
        <c:majorTickMark val="none"/>
        <c:minorTickMark val="none"/>
        <c:tickLblPos val="nextTo"/>
        <c:crossAx val="1669920144"/>
        <c:crosses val="autoZero"/>
        <c:auto val="1"/>
        <c:lblAlgn val="ctr"/>
        <c:lblOffset val="100"/>
        <c:noMultiLvlLbl val="0"/>
      </c:catAx>
      <c:valAx>
        <c:axId val="166992014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923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20883534136546E-2"/>
          <c:y val="0.15214384508990317"/>
          <c:w val="0.88955823293172687"/>
          <c:h val="0.76486860304287674"/>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Administrativo!$E$130:$E$132</c:f>
              <c:numCache>
                <c:formatCode>0%</c:formatCode>
                <c:ptCount val="3"/>
                <c:pt idx="0">
                  <c:v>7.1428571428571425E-2</c:v>
                </c:pt>
                <c:pt idx="1">
                  <c:v>0.10714285714285714</c:v>
                </c:pt>
                <c:pt idx="2">
                  <c:v>0.8214285714285714</c:v>
                </c:pt>
              </c:numCache>
            </c:numRef>
          </c:val>
          <c:extLst>
            <c:ext xmlns:c16="http://schemas.microsoft.com/office/drawing/2014/chart" uri="{C3380CC4-5D6E-409C-BE32-E72D297353CC}">
              <c16:uniqueId val="{00000000-4A82-4EE3-9C3F-0D0F67E54D1F}"/>
            </c:ext>
          </c:extLst>
        </c:ser>
        <c:dLbls>
          <c:dLblPos val="inEnd"/>
          <c:showLegendKey val="0"/>
          <c:showVal val="1"/>
          <c:showCatName val="0"/>
          <c:showSerName val="0"/>
          <c:showPercent val="0"/>
          <c:showBubbleSize val="0"/>
        </c:dLbls>
        <c:gapWidth val="115"/>
        <c:overlap val="-20"/>
        <c:axId val="1773895648"/>
        <c:axId val="1773898976"/>
      </c:barChart>
      <c:catAx>
        <c:axId val="1773895648"/>
        <c:scaling>
          <c:orientation val="minMax"/>
        </c:scaling>
        <c:delete val="1"/>
        <c:axPos val="l"/>
        <c:majorTickMark val="none"/>
        <c:minorTickMark val="none"/>
        <c:tickLblPos val="nextTo"/>
        <c:crossAx val="1773898976"/>
        <c:crosses val="autoZero"/>
        <c:auto val="1"/>
        <c:lblAlgn val="ctr"/>
        <c:lblOffset val="100"/>
        <c:noMultiLvlLbl val="0"/>
      </c:catAx>
      <c:valAx>
        <c:axId val="177389897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73895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Administrativo!$E$134:$E$136</c:f>
              <c:numCache>
                <c:formatCode>0%</c:formatCode>
                <c:ptCount val="3"/>
                <c:pt idx="0">
                  <c:v>0.10714285714285714</c:v>
                </c:pt>
                <c:pt idx="1">
                  <c:v>7.1428571428571425E-2</c:v>
                </c:pt>
                <c:pt idx="2">
                  <c:v>0.8214285714285714</c:v>
                </c:pt>
              </c:numCache>
            </c:numRef>
          </c:val>
          <c:extLst>
            <c:ext xmlns:c16="http://schemas.microsoft.com/office/drawing/2014/chart" uri="{C3380CC4-5D6E-409C-BE32-E72D297353CC}">
              <c16:uniqueId val="{00000000-B9CE-48B5-8614-EE23326FCFB7}"/>
            </c:ext>
          </c:extLst>
        </c:ser>
        <c:dLbls>
          <c:dLblPos val="inEnd"/>
          <c:showLegendKey val="0"/>
          <c:showVal val="1"/>
          <c:showCatName val="0"/>
          <c:showSerName val="0"/>
          <c:showPercent val="0"/>
          <c:showBubbleSize val="0"/>
        </c:dLbls>
        <c:gapWidth val="115"/>
        <c:overlap val="-20"/>
        <c:axId val="1773923936"/>
        <c:axId val="1773928096"/>
      </c:barChart>
      <c:catAx>
        <c:axId val="1773923936"/>
        <c:scaling>
          <c:orientation val="minMax"/>
        </c:scaling>
        <c:delete val="1"/>
        <c:axPos val="l"/>
        <c:majorTickMark val="none"/>
        <c:minorTickMark val="none"/>
        <c:tickLblPos val="nextTo"/>
        <c:crossAx val="1773928096"/>
        <c:crosses val="autoZero"/>
        <c:auto val="1"/>
        <c:lblAlgn val="ctr"/>
        <c:lblOffset val="100"/>
        <c:noMultiLvlLbl val="0"/>
      </c:catAx>
      <c:valAx>
        <c:axId val="177392809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73923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3877139979859E-2"/>
          <c:y val="0.15471167369901548"/>
          <c:w val="0.88922457200402816"/>
          <c:h val="0.77496483825597751"/>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Administrativo!$E$138:$E$140</c:f>
              <c:numCache>
                <c:formatCode>0%</c:formatCode>
                <c:ptCount val="3"/>
                <c:pt idx="0">
                  <c:v>0.14285714285714285</c:v>
                </c:pt>
                <c:pt idx="1">
                  <c:v>0.32142857142857145</c:v>
                </c:pt>
                <c:pt idx="2">
                  <c:v>0.5357142857142857</c:v>
                </c:pt>
              </c:numCache>
            </c:numRef>
          </c:val>
          <c:extLst>
            <c:ext xmlns:c16="http://schemas.microsoft.com/office/drawing/2014/chart" uri="{C3380CC4-5D6E-409C-BE32-E72D297353CC}">
              <c16:uniqueId val="{00000000-2130-4C62-8A05-8FE4FABCF336}"/>
            </c:ext>
          </c:extLst>
        </c:ser>
        <c:dLbls>
          <c:dLblPos val="inEnd"/>
          <c:showLegendKey val="0"/>
          <c:showVal val="1"/>
          <c:showCatName val="0"/>
          <c:showSerName val="0"/>
          <c:showPercent val="0"/>
          <c:showBubbleSize val="0"/>
        </c:dLbls>
        <c:gapWidth val="115"/>
        <c:overlap val="-20"/>
        <c:axId val="1669932208"/>
        <c:axId val="1669923472"/>
      </c:barChart>
      <c:catAx>
        <c:axId val="1669932208"/>
        <c:scaling>
          <c:orientation val="minMax"/>
        </c:scaling>
        <c:delete val="1"/>
        <c:axPos val="l"/>
        <c:majorTickMark val="none"/>
        <c:minorTickMark val="none"/>
        <c:tickLblPos val="nextTo"/>
        <c:crossAx val="1669923472"/>
        <c:crosses val="autoZero"/>
        <c:auto val="1"/>
        <c:lblAlgn val="ctr"/>
        <c:lblOffset val="100"/>
        <c:noMultiLvlLbl val="0"/>
      </c:catAx>
      <c:valAx>
        <c:axId val="166992347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9322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563492063492064E-2"/>
          <c:y val="0.10270774976657329"/>
          <c:w val="0.90079365079365081"/>
          <c:h val="0.83193277310924352"/>
        </c:manualLayout>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Administrativo!$E$148:$E$154</c:f>
              <c:numCache>
                <c:formatCode>0%</c:formatCode>
                <c:ptCount val="7"/>
                <c:pt idx="0">
                  <c:v>7.8431372549019607E-2</c:v>
                </c:pt>
                <c:pt idx="1">
                  <c:v>9.8039215686274508E-2</c:v>
                </c:pt>
                <c:pt idx="2">
                  <c:v>3.9215686274509803E-2</c:v>
                </c:pt>
                <c:pt idx="3">
                  <c:v>9.8039215686274508E-2</c:v>
                </c:pt>
                <c:pt idx="4">
                  <c:v>0.17647058823529413</c:v>
                </c:pt>
                <c:pt idx="5">
                  <c:v>0.50980392156862742</c:v>
                </c:pt>
                <c:pt idx="6">
                  <c:v>5.8823529411764705E-2</c:v>
                </c:pt>
              </c:numCache>
            </c:numRef>
          </c:val>
          <c:extLst>
            <c:ext xmlns:c16="http://schemas.microsoft.com/office/drawing/2014/chart" uri="{C3380CC4-5D6E-409C-BE32-E72D297353CC}">
              <c16:uniqueId val="{00000000-F724-4627-B7F3-2C0A2E9E8B00}"/>
            </c:ext>
          </c:extLst>
        </c:ser>
        <c:dLbls>
          <c:dLblPos val="inEnd"/>
          <c:showLegendKey val="0"/>
          <c:showVal val="1"/>
          <c:showCatName val="0"/>
          <c:showSerName val="0"/>
          <c:showPercent val="0"/>
          <c:showBubbleSize val="0"/>
        </c:dLbls>
        <c:gapWidth val="115"/>
        <c:overlap val="-20"/>
        <c:axId val="1606377696"/>
        <c:axId val="1606390592"/>
      </c:barChart>
      <c:catAx>
        <c:axId val="1606377696"/>
        <c:scaling>
          <c:orientation val="minMax"/>
        </c:scaling>
        <c:delete val="1"/>
        <c:axPos val="l"/>
        <c:majorTickMark val="none"/>
        <c:minorTickMark val="none"/>
        <c:tickLblPos val="nextTo"/>
        <c:crossAx val="1606390592"/>
        <c:crosses val="autoZero"/>
        <c:auto val="1"/>
        <c:lblAlgn val="ctr"/>
        <c:lblOffset val="100"/>
        <c:noMultiLvlLbl val="0"/>
      </c:catAx>
      <c:valAx>
        <c:axId val="160639059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06377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303030303030304E-2"/>
          <c:y val="0.11673151750972763"/>
          <c:w val="0.93434343434343436"/>
          <c:h val="0.83138780804150458"/>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Administrativo!$E$158:$E$160</c:f>
              <c:numCache>
                <c:formatCode>0%</c:formatCode>
                <c:ptCount val="3"/>
                <c:pt idx="0">
                  <c:v>0.16666666666666666</c:v>
                </c:pt>
                <c:pt idx="1">
                  <c:v>0.44444444444444442</c:v>
                </c:pt>
                <c:pt idx="2">
                  <c:v>0.3888888888888889</c:v>
                </c:pt>
              </c:numCache>
            </c:numRef>
          </c:val>
          <c:extLst>
            <c:ext xmlns:c16="http://schemas.microsoft.com/office/drawing/2014/chart" uri="{C3380CC4-5D6E-409C-BE32-E72D297353CC}">
              <c16:uniqueId val="{00000000-73BE-4E2B-848C-67B751A74EF5}"/>
            </c:ext>
          </c:extLst>
        </c:ser>
        <c:dLbls>
          <c:dLblPos val="inEnd"/>
          <c:showLegendKey val="0"/>
          <c:showVal val="1"/>
          <c:showCatName val="0"/>
          <c:showSerName val="0"/>
          <c:showPercent val="0"/>
          <c:showBubbleSize val="0"/>
        </c:dLbls>
        <c:gapWidth val="115"/>
        <c:overlap val="-20"/>
        <c:axId val="1369061312"/>
        <c:axId val="1369055488"/>
      </c:barChart>
      <c:catAx>
        <c:axId val="1369061312"/>
        <c:scaling>
          <c:orientation val="minMax"/>
        </c:scaling>
        <c:delete val="1"/>
        <c:axPos val="l"/>
        <c:majorTickMark val="none"/>
        <c:minorTickMark val="none"/>
        <c:tickLblPos val="nextTo"/>
        <c:crossAx val="1369055488"/>
        <c:crosses val="autoZero"/>
        <c:auto val="1"/>
        <c:lblAlgn val="ctr"/>
        <c:lblOffset val="100"/>
        <c:noMultiLvlLbl val="0"/>
      </c:catAx>
      <c:valAx>
        <c:axId val="136905548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69061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55555555555552E-2"/>
          <c:y val="0.11952191235059761"/>
          <c:w val="0.90404040404040409"/>
          <c:h val="0.81407702523240377"/>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Administrativo!$E$162:$E$164</c:f>
              <c:numCache>
                <c:formatCode>0%</c:formatCode>
                <c:ptCount val="3"/>
                <c:pt idx="0">
                  <c:v>3.7037037037037035E-2</c:v>
                </c:pt>
                <c:pt idx="1">
                  <c:v>0.18518518518518517</c:v>
                </c:pt>
                <c:pt idx="2">
                  <c:v>0.77777777777777779</c:v>
                </c:pt>
              </c:numCache>
            </c:numRef>
          </c:val>
          <c:extLst>
            <c:ext xmlns:c16="http://schemas.microsoft.com/office/drawing/2014/chart" uri="{C3380CC4-5D6E-409C-BE32-E72D297353CC}">
              <c16:uniqueId val="{00000000-DBC1-4EF2-B3CC-99F83D598B9F}"/>
            </c:ext>
          </c:extLst>
        </c:ser>
        <c:dLbls>
          <c:dLblPos val="inEnd"/>
          <c:showLegendKey val="0"/>
          <c:showVal val="1"/>
          <c:showCatName val="0"/>
          <c:showSerName val="0"/>
          <c:showPercent val="0"/>
          <c:showBubbleSize val="0"/>
        </c:dLbls>
        <c:gapWidth val="115"/>
        <c:overlap val="-20"/>
        <c:axId val="1369047584"/>
        <c:axId val="1369060896"/>
      </c:barChart>
      <c:catAx>
        <c:axId val="1369047584"/>
        <c:scaling>
          <c:orientation val="minMax"/>
        </c:scaling>
        <c:delete val="1"/>
        <c:axPos val="l"/>
        <c:majorTickMark val="none"/>
        <c:minorTickMark val="none"/>
        <c:tickLblPos val="nextTo"/>
        <c:crossAx val="1369060896"/>
        <c:crosses val="autoZero"/>
        <c:auto val="1"/>
        <c:lblAlgn val="ctr"/>
        <c:lblOffset val="100"/>
        <c:noMultiLvlLbl val="0"/>
      </c:catAx>
      <c:valAx>
        <c:axId val="136906089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690475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90219560878244E-2"/>
          <c:y val="9.6818810511756573E-2"/>
          <c:w val="0.91017964071856283"/>
          <c:h val="0.80636237897648688"/>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Administrativo!$E$166:$E$168</c:f>
              <c:numCache>
                <c:formatCode>0%</c:formatCode>
                <c:ptCount val="3"/>
                <c:pt idx="0">
                  <c:v>0.31481481481481483</c:v>
                </c:pt>
                <c:pt idx="1">
                  <c:v>5.5555555555555552E-2</c:v>
                </c:pt>
                <c:pt idx="2">
                  <c:v>0.62962962962962965</c:v>
                </c:pt>
              </c:numCache>
            </c:numRef>
          </c:val>
          <c:extLst>
            <c:ext xmlns:c16="http://schemas.microsoft.com/office/drawing/2014/chart" uri="{C3380CC4-5D6E-409C-BE32-E72D297353CC}">
              <c16:uniqueId val="{00000000-2F43-4D2D-A470-C88D9D92C7A6}"/>
            </c:ext>
          </c:extLst>
        </c:ser>
        <c:dLbls>
          <c:dLblPos val="inEnd"/>
          <c:showLegendKey val="0"/>
          <c:showVal val="1"/>
          <c:showCatName val="0"/>
          <c:showSerName val="0"/>
          <c:showPercent val="0"/>
          <c:showBubbleSize val="0"/>
        </c:dLbls>
        <c:gapWidth val="115"/>
        <c:overlap val="-20"/>
        <c:axId val="1436974704"/>
        <c:axId val="1436991344"/>
      </c:barChart>
      <c:catAx>
        <c:axId val="1436974704"/>
        <c:scaling>
          <c:orientation val="minMax"/>
        </c:scaling>
        <c:delete val="1"/>
        <c:axPos val="l"/>
        <c:majorTickMark val="none"/>
        <c:minorTickMark val="none"/>
        <c:tickLblPos val="nextTo"/>
        <c:crossAx val="1436991344"/>
        <c:crosses val="autoZero"/>
        <c:auto val="1"/>
        <c:lblAlgn val="ctr"/>
        <c:lblOffset val="100"/>
        <c:noMultiLvlLbl val="0"/>
      </c:catAx>
      <c:valAx>
        <c:axId val="143699134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36974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80629301868237E-2"/>
          <c:y val="8.2304526748971193E-2"/>
          <c:w val="0.89183874139626351"/>
          <c:h val="0.82167352537722893"/>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Administrativo!$E$170:$E$172</c:f>
              <c:numCache>
                <c:formatCode>0%</c:formatCode>
                <c:ptCount val="3"/>
                <c:pt idx="0">
                  <c:v>0.16666666666666666</c:v>
                </c:pt>
                <c:pt idx="1">
                  <c:v>0.44444444444444442</c:v>
                </c:pt>
                <c:pt idx="2">
                  <c:v>0.3888888888888889</c:v>
                </c:pt>
              </c:numCache>
            </c:numRef>
          </c:val>
          <c:extLst>
            <c:ext xmlns:c16="http://schemas.microsoft.com/office/drawing/2014/chart" uri="{C3380CC4-5D6E-409C-BE32-E72D297353CC}">
              <c16:uniqueId val="{00000000-C07F-41E9-830F-C759679485DC}"/>
            </c:ext>
          </c:extLst>
        </c:ser>
        <c:dLbls>
          <c:dLblPos val="inEnd"/>
          <c:showLegendKey val="0"/>
          <c:showVal val="1"/>
          <c:showCatName val="0"/>
          <c:showSerName val="0"/>
          <c:showPercent val="0"/>
          <c:showBubbleSize val="0"/>
        </c:dLbls>
        <c:gapWidth val="115"/>
        <c:overlap val="-20"/>
        <c:axId val="1669894352"/>
        <c:axId val="1669902256"/>
      </c:barChart>
      <c:catAx>
        <c:axId val="1669894352"/>
        <c:scaling>
          <c:orientation val="minMax"/>
        </c:scaling>
        <c:delete val="1"/>
        <c:axPos val="l"/>
        <c:majorTickMark val="none"/>
        <c:minorTickMark val="none"/>
        <c:tickLblPos val="nextTo"/>
        <c:crossAx val="1669902256"/>
        <c:crosses val="autoZero"/>
        <c:auto val="1"/>
        <c:lblAlgn val="ctr"/>
        <c:lblOffset val="100"/>
        <c:noMultiLvlLbl val="0"/>
      </c:catAx>
      <c:valAx>
        <c:axId val="166990225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894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563492063492064E-2"/>
          <c:y val="8.4656084656084651E-2"/>
          <c:w val="0.89087301587301593"/>
          <c:h val="0.86243386243386244"/>
        </c:manualLayout>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Administrativo!$E$179:$E$183</c:f>
              <c:numCache>
                <c:formatCode>0%</c:formatCode>
                <c:ptCount val="5"/>
                <c:pt idx="0">
                  <c:v>3.8461538461538464E-2</c:v>
                </c:pt>
                <c:pt idx="1">
                  <c:v>0.11538461538461539</c:v>
                </c:pt>
                <c:pt idx="2">
                  <c:v>7.6923076923076927E-2</c:v>
                </c:pt>
                <c:pt idx="3">
                  <c:v>0.34615384615384615</c:v>
                </c:pt>
                <c:pt idx="4">
                  <c:v>0.42307692307692307</c:v>
                </c:pt>
              </c:numCache>
            </c:numRef>
          </c:val>
          <c:extLst>
            <c:ext xmlns:c16="http://schemas.microsoft.com/office/drawing/2014/chart" uri="{C3380CC4-5D6E-409C-BE32-E72D297353CC}">
              <c16:uniqueId val="{00000000-6445-4F46-88B7-27E39EFAD4C7}"/>
            </c:ext>
          </c:extLst>
        </c:ser>
        <c:dLbls>
          <c:dLblPos val="inEnd"/>
          <c:showLegendKey val="0"/>
          <c:showVal val="1"/>
          <c:showCatName val="0"/>
          <c:showSerName val="0"/>
          <c:showPercent val="0"/>
          <c:showBubbleSize val="0"/>
        </c:dLbls>
        <c:gapWidth val="115"/>
        <c:overlap val="-20"/>
        <c:axId val="1369058816"/>
        <c:axId val="1369048416"/>
      </c:barChart>
      <c:catAx>
        <c:axId val="1369058816"/>
        <c:scaling>
          <c:orientation val="minMax"/>
        </c:scaling>
        <c:delete val="1"/>
        <c:axPos val="l"/>
        <c:majorTickMark val="none"/>
        <c:minorTickMark val="none"/>
        <c:tickLblPos val="nextTo"/>
        <c:crossAx val="1369048416"/>
        <c:crosses val="autoZero"/>
        <c:auto val="1"/>
        <c:lblAlgn val="ctr"/>
        <c:lblOffset val="100"/>
        <c:noMultiLvlLbl val="0"/>
      </c:catAx>
      <c:valAx>
        <c:axId val="136904841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690588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140562248995984E-2"/>
          <c:y val="0.10510510510510511"/>
          <c:w val="0.90963855421686746"/>
          <c:h val="0.81981981981981977"/>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Administrativo!$E$187:$E$189</c:f>
              <c:numCache>
                <c:formatCode>0%</c:formatCode>
                <c:ptCount val="3"/>
                <c:pt idx="0">
                  <c:v>0.15384615384615385</c:v>
                </c:pt>
                <c:pt idx="1">
                  <c:v>0.34615384615384615</c:v>
                </c:pt>
                <c:pt idx="2">
                  <c:v>0.5</c:v>
                </c:pt>
              </c:numCache>
            </c:numRef>
          </c:val>
          <c:extLst>
            <c:ext xmlns:c16="http://schemas.microsoft.com/office/drawing/2014/chart" uri="{C3380CC4-5D6E-409C-BE32-E72D297353CC}">
              <c16:uniqueId val="{00000000-69DF-47DD-87F0-B84339553A51}"/>
            </c:ext>
          </c:extLst>
        </c:ser>
        <c:dLbls>
          <c:dLblPos val="inEnd"/>
          <c:showLegendKey val="0"/>
          <c:showVal val="1"/>
          <c:showCatName val="0"/>
          <c:showSerName val="0"/>
          <c:showPercent val="0"/>
          <c:showBubbleSize val="0"/>
        </c:dLbls>
        <c:gapWidth val="115"/>
        <c:overlap val="-20"/>
        <c:axId val="1749328288"/>
        <c:axId val="1749317472"/>
      </c:barChart>
      <c:catAx>
        <c:axId val="1749328288"/>
        <c:scaling>
          <c:orientation val="minMax"/>
        </c:scaling>
        <c:delete val="1"/>
        <c:axPos val="l"/>
        <c:majorTickMark val="none"/>
        <c:minorTickMark val="none"/>
        <c:tickLblPos val="nextTo"/>
        <c:crossAx val="1749317472"/>
        <c:crosses val="autoZero"/>
        <c:auto val="1"/>
        <c:lblAlgn val="ctr"/>
        <c:lblOffset val="100"/>
        <c:noMultiLvlLbl val="0"/>
      </c:catAx>
      <c:valAx>
        <c:axId val="174931747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49328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13126512339116E-2"/>
          <c:y val="8.676273956321498E-2"/>
          <c:w val="0.89539775996468907"/>
          <c:h val="0.83028970435299354"/>
        </c:manualLayout>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Administrativo!$E$32:$E$37</c:f>
              <c:numCache>
                <c:formatCode>0%</c:formatCode>
                <c:ptCount val="6"/>
                <c:pt idx="0">
                  <c:v>5.8823529411764705E-2</c:v>
                </c:pt>
                <c:pt idx="1">
                  <c:v>0.11764705882352941</c:v>
                </c:pt>
                <c:pt idx="2">
                  <c:v>5.8823529411764705E-2</c:v>
                </c:pt>
                <c:pt idx="3">
                  <c:v>0.35294117647058826</c:v>
                </c:pt>
                <c:pt idx="4">
                  <c:v>0.38235294117647056</c:v>
                </c:pt>
                <c:pt idx="5">
                  <c:v>2.9411764705882353E-2</c:v>
                </c:pt>
              </c:numCache>
            </c:numRef>
          </c:val>
          <c:extLst>
            <c:ext xmlns:c16="http://schemas.microsoft.com/office/drawing/2014/chart" uri="{C3380CC4-5D6E-409C-BE32-E72D297353CC}">
              <c16:uniqueId val="{00000000-A681-4BB3-AEEE-2B3DF9B6C39C}"/>
            </c:ext>
          </c:extLst>
        </c:ser>
        <c:dLbls>
          <c:dLblPos val="inEnd"/>
          <c:showLegendKey val="0"/>
          <c:showVal val="1"/>
          <c:showCatName val="0"/>
          <c:showSerName val="0"/>
          <c:showPercent val="0"/>
          <c:showBubbleSize val="0"/>
        </c:dLbls>
        <c:gapWidth val="115"/>
        <c:overlap val="-20"/>
        <c:axId val="1725138752"/>
        <c:axId val="1725139168"/>
      </c:barChart>
      <c:catAx>
        <c:axId val="1725138752"/>
        <c:scaling>
          <c:orientation val="minMax"/>
        </c:scaling>
        <c:delete val="1"/>
        <c:axPos val="l"/>
        <c:majorTickMark val="none"/>
        <c:minorTickMark val="none"/>
        <c:tickLblPos val="nextTo"/>
        <c:crossAx val="1725139168"/>
        <c:crosses val="autoZero"/>
        <c:auto val="1"/>
        <c:lblAlgn val="ctr"/>
        <c:lblOffset val="100"/>
        <c:noMultiLvlLbl val="0"/>
      </c:catAx>
      <c:valAx>
        <c:axId val="172513916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1387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81973816717019E-2"/>
          <c:y val="7.716049382716049E-2"/>
          <c:w val="0.919436052366566"/>
          <c:h val="0.84567901234567899"/>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Administrativo!$E$191:$E$193</c:f>
              <c:numCache>
                <c:formatCode>0%</c:formatCode>
                <c:ptCount val="3"/>
                <c:pt idx="0">
                  <c:v>7.6923076923076927E-2</c:v>
                </c:pt>
                <c:pt idx="1">
                  <c:v>0.15384615384615385</c:v>
                </c:pt>
                <c:pt idx="2">
                  <c:v>0.76923076923076927</c:v>
                </c:pt>
              </c:numCache>
            </c:numRef>
          </c:val>
          <c:extLst>
            <c:ext xmlns:c16="http://schemas.microsoft.com/office/drawing/2014/chart" uri="{C3380CC4-5D6E-409C-BE32-E72D297353CC}">
              <c16:uniqueId val="{00000000-5A05-40D1-8845-7B075CFB97E4}"/>
            </c:ext>
          </c:extLst>
        </c:ser>
        <c:dLbls>
          <c:dLblPos val="inEnd"/>
          <c:showLegendKey val="0"/>
          <c:showVal val="1"/>
          <c:showCatName val="0"/>
          <c:showSerName val="0"/>
          <c:showPercent val="0"/>
          <c:showBubbleSize val="0"/>
        </c:dLbls>
        <c:gapWidth val="115"/>
        <c:overlap val="-20"/>
        <c:axId val="1725126688"/>
        <c:axId val="1725110464"/>
      </c:barChart>
      <c:catAx>
        <c:axId val="1725126688"/>
        <c:scaling>
          <c:orientation val="minMax"/>
        </c:scaling>
        <c:delete val="1"/>
        <c:axPos val="l"/>
        <c:majorTickMark val="none"/>
        <c:minorTickMark val="none"/>
        <c:tickLblPos val="nextTo"/>
        <c:crossAx val="1725110464"/>
        <c:crosses val="autoZero"/>
        <c:auto val="1"/>
        <c:lblAlgn val="ctr"/>
        <c:lblOffset val="100"/>
        <c:noMultiLvlLbl val="0"/>
      </c:catAx>
      <c:valAx>
        <c:axId val="172511046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1266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Administrativo!$E$195:$E$197</c:f>
              <c:numCache>
                <c:formatCode>0%</c:formatCode>
                <c:ptCount val="3"/>
                <c:pt idx="0">
                  <c:v>7.6923076923076927E-2</c:v>
                </c:pt>
                <c:pt idx="1">
                  <c:v>7.6923076923076927E-2</c:v>
                </c:pt>
                <c:pt idx="2">
                  <c:v>0.84615384615384615</c:v>
                </c:pt>
              </c:numCache>
            </c:numRef>
          </c:val>
          <c:extLst>
            <c:ext xmlns:c16="http://schemas.microsoft.com/office/drawing/2014/chart" uri="{C3380CC4-5D6E-409C-BE32-E72D297353CC}">
              <c16:uniqueId val="{00000000-FDC1-4FC3-B8C0-0BC3384274AE}"/>
            </c:ext>
          </c:extLst>
        </c:ser>
        <c:dLbls>
          <c:dLblPos val="inEnd"/>
          <c:showLegendKey val="0"/>
          <c:showVal val="1"/>
          <c:showCatName val="0"/>
          <c:showSerName val="0"/>
          <c:showPercent val="0"/>
          <c:showBubbleSize val="0"/>
        </c:dLbls>
        <c:gapWidth val="115"/>
        <c:overlap val="-20"/>
        <c:axId val="1436977616"/>
        <c:axId val="1436986768"/>
      </c:barChart>
      <c:catAx>
        <c:axId val="1436977616"/>
        <c:scaling>
          <c:orientation val="minMax"/>
        </c:scaling>
        <c:delete val="1"/>
        <c:axPos val="l"/>
        <c:majorTickMark val="none"/>
        <c:minorTickMark val="none"/>
        <c:tickLblPos val="nextTo"/>
        <c:crossAx val="1436986768"/>
        <c:crosses val="autoZero"/>
        <c:auto val="1"/>
        <c:lblAlgn val="ctr"/>
        <c:lblOffset val="100"/>
        <c:noMultiLvlLbl val="0"/>
      </c:catAx>
      <c:valAx>
        <c:axId val="143698676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36977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00995024875621E-2"/>
          <c:y val="0.12176560121765601"/>
          <c:w val="0.92039800995024879"/>
          <c:h val="0.77168949771689499"/>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Administrativo!$E$199:$E$201</c:f>
              <c:numCache>
                <c:formatCode>0%</c:formatCode>
                <c:ptCount val="3"/>
                <c:pt idx="0">
                  <c:v>0.15384615384615385</c:v>
                </c:pt>
                <c:pt idx="1">
                  <c:v>0.34615384615384615</c:v>
                </c:pt>
                <c:pt idx="2">
                  <c:v>0.5</c:v>
                </c:pt>
              </c:numCache>
            </c:numRef>
          </c:val>
          <c:extLst>
            <c:ext xmlns:c16="http://schemas.microsoft.com/office/drawing/2014/chart" uri="{C3380CC4-5D6E-409C-BE32-E72D297353CC}">
              <c16:uniqueId val="{00000000-243E-4603-AD10-B24536DFF72F}"/>
            </c:ext>
          </c:extLst>
        </c:ser>
        <c:dLbls>
          <c:dLblPos val="inEnd"/>
          <c:showLegendKey val="0"/>
          <c:showVal val="1"/>
          <c:showCatName val="0"/>
          <c:showSerName val="0"/>
          <c:showPercent val="0"/>
          <c:showBubbleSize val="0"/>
        </c:dLbls>
        <c:gapWidth val="115"/>
        <c:overlap val="-20"/>
        <c:axId val="1622671888"/>
        <c:axId val="1622680208"/>
      </c:barChart>
      <c:catAx>
        <c:axId val="1622671888"/>
        <c:scaling>
          <c:orientation val="minMax"/>
        </c:scaling>
        <c:delete val="1"/>
        <c:axPos val="l"/>
        <c:majorTickMark val="none"/>
        <c:minorTickMark val="none"/>
        <c:tickLblPos val="nextTo"/>
        <c:crossAx val="1622680208"/>
        <c:crosses val="autoZero"/>
        <c:auto val="1"/>
        <c:lblAlgn val="ctr"/>
        <c:lblOffset val="100"/>
        <c:noMultiLvlLbl val="0"/>
      </c:catAx>
      <c:valAx>
        <c:axId val="162268020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22671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Administrativo!$E$209:$E$213</c:f>
              <c:numCache>
                <c:formatCode>0%</c:formatCode>
                <c:ptCount val="5"/>
                <c:pt idx="0">
                  <c:v>3.8461538461538464E-2</c:v>
                </c:pt>
                <c:pt idx="1">
                  <c:v>0.11538461538461539</c:v>
                </c:pt>
                <c:pt idx="2">
                  <c:v>7.6923076923076927E-2</c:v>
                </c:pt>
                <c:pt idx="3">
                  <c:v>0.34615384615384615</c:v>
                </c:pt>
                <c:pt idx="4">
                  <c:v>0.42307692307692307</c:v>
                </c:pt>
              </c:numCache>
            </c:numRef>
          </c:val>
          <c:extLst>
            <c:ext xmlns:c16="http://schemas.microsoft.com/office/drawing/2014/chart" uri="{C3380CC4-5D6E-409C-BE32-E72D297353CC}">
              <c16:uniqueId val="{00000000-67B4-4D3D-B126-F9839D562F62}"/>
            </c:ext>
          </c:extLst>
        </c:ser>
        <c:dLbls>
          <c:dLblPos val="inEnd"/>
          <c:showLegendKey val="0"/>
          <c:showVal val="1"/>
          <c:showCatName val="0"/>
          <c:showSerName val="0"/>
          <c:showPercent val="0"/>
          <c:showBubbleSize val="0"/>
        </c:dLbls>
        <c:gapWidth val="115"/>
        <c:overlap val="-20"/>
        <c:axId val="1725219872"/>
        <c:axId val="1725215296"/>
      </c:barChart>
      <c:catAx>
        <c:axId val="1725219872"/>
        <c:scaling>
          <c:orientation val="minMax"/>
        </c:scaling>
        <c:delete val="1"/>
        <c:axPos val="l"/>
        <c:majorTickMark val="none"/>
        <c:minorTickMark val="none"/>
        <c:tickLblPos val="nextTo"/>
        <c:crossAx val="1725215296"/>
        <c:crosses val="autoZero"/>
        <c:auto val="1"/>
        <c:lblAlgn val="ctr"/>
        <c:lblOffset val="100"/>
        <c:noMultiLvlLbl val="0"/>
      </c:catAx>
      <c:valAx>
        <c:axId val="172521529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219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Administrativo!$E$217:$E$219</c:f>
              <c:numCache>
                <c:formatCode>0%</c:formatCode>
                <c:ptCount val="3"/>
                <c:pt idx="0">
                  <c:v>0.15384615384615385</c:v>
                </c:pt>
                <c:pt idx="1">
                  <c:v>0.30769230769230771</c:v>
                </c:pt>
                <c:pt idx="2">
                  <c:v>0.53846153846153844</c:v>
                </c:pt>
              </c:numCache>
            </c:numRef>
          </c:val>
          <c:extLst>
            <c:ext xmlns:c16="http://schemas.microsoft.com/office/drawing/2014/chart" uri="{C3380CC4-5D6E-409C-BE32-E72D297353CC}">
              <c16:uniqueId val="{00000000-DFFB-4E4D-A810-9D79ADDC9D53}"/>
            </c:ext>
          </c:extLst>
        </c:ser>
        <c:dLbls>
          <c:dLblPos val="inEnd"/>
          <c:showLegendKey val="0"/>
          <c:showVal val="1"/>
          <c:showCatName val="0"/>
          <c:showSerName val="0"/>
          <c:showPercent val="0"/>
          <c:showBubbleSize val="0"/>
        </c:dLbls>
        <c:gapWidth val="115"/>
        <c:overlap val="-20"/>
        <c:axId val="1669931792"/>
        <c:axId val="1669940944"/>
      </c:barChart>
      <c:catAx>
        <c:axId val="1669931792"/>
        <c:scaling>
          <c:orientation val="minMax"/>
        </c:scaling>
        <c:delete val="1"/>
        <c:axPos val="l"/>
        <c:majorTickMark val="none"/>
        <c:minorTickMark val="none"/>
        <c:tickLblPos val="nextTo"/>
        <c:crossAx val="1669940944"/>
        <c:crosses val="autoZero"/>
        <c:auto val="1"/>
        <c:lblAlgn val="ctr"/>
        <c:lblOffset val="100"/>
        <c:noMultiLvlLbl val="0"/>
      </c:catAx>
      <c:valAx>
        <c:axId val="166994094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931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Administrativo!$E$221:$E$223</c:f>
              <c:numCache>
                <c:formatCode>0%</c:formatCode>
                <c:ptCount val="3"/>
                <c:pt idx="0">
                  <c:v>7.6923076923076927E-2</c:v>
                </c:pt>
                <c:pt idx="1">
                  <c:v>0.15384615384615385</c:v>
                </c:pt>
                <c:pt idx="2">
                  <c:v>0.76923076923076927</c:v>
                </c:pt>
              </c:numCache>
            </c:numRef>
          </c:val>
          <c:extLst>
            <c:ext xmlns:c16="http://schemas.microsoft.com/office/drawing/2014/chart" uri="{C3380CC4-5D6E-409C-BE32-E72D297353CC}">
              <c16:uniqueId val="{00000000-130C-4E1C-99CD-28EFE98396D4}"/>
            </c:ext>
          </c:extLst>
        </c:ser>
        <c:dLbls>
          <c:dLblPos val="inEnd"/>
          <c:showLegendKey val="0"/>
          <c:showVal val="1"/>
          <c:showCatName val="0"/>
          <c:showSerName val="0"/>
          <c:showPercent val="0"/>
          <c:showBubbleSize val="0"/>
        </c:dLbls>
        <c:gapWidth val="115"/>
        <c:overlap val="-20"/>
        <c:axId val="1773883584"/>
        <c:axId val="1773904800"/>
      </c:barChart>
      <c:catAx>
        <c:axId val="1773883584"/>
        <c:scaling>
          <c:orientation val="minMax"/>
        </c:scaling>
        <c:delete val="1"/>
        <c:axPos val="l"/>
        <c:majorTickMark val="none"/>
        <c:minorTickMark val="none"/>
        <c:tickLblPos val="nextTo"/>
        <c:crossAx val="1773904800"/>
        <c:crosses val="autoZero"/>
        <c:auto val="1"/>
        <c:lblAlgn val="ctr"/>
        <c:lblOffset val="100"/>
        <c:noMultiLvlLbl val="0"/>
      </c:catAx>
      <c:valAx>
        <c:axId val="177390480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738835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Administrativo!$E$225:$E$227</c:f>
              <c:numCache>
                <c:formatCode>0%</c:formatCode>
                <c:ptCount val="3"/>
                <c:pt idx="0">
                  <c:v>7.6923076923076927E-2</c:v>
                </c:pt>
                <c:pt idx="1">
                  <c:v>7.6923076923076927E-2</c:v>
                </c:pt>
                <c:pt idx="2">
                  <c:v>0.84615384615384615</c:v>
                </c:pt>
              </c:numCache>
            </c:numRef>
          </c:val>
          <c:extLst>
            <c:ext xmlns:c16="http://schemas.microsoft.com/office/drawing/2014/chart" uri="{C3380CC4-5D6E-409C-BE32-E72D297353CC}">
              <c16:uniqueId val="{00000000-0AF9-4609-9044-E2F18B41B820}"/>
            </c:ext>
          </c:extLst>
        </c:ser>
        <c:dLbls>
          <c:dLblPos val="inEnd"/>
          <c:showLegendKey val="0"/>
          <c:showVal val="1"/>
          <c:showCatName val="0"/>
          <c:showSerName val="0"/>
          <c:showPercent val="0"/>
          <c:showBubbleSize val="0"/>
        </c:dLbls>
        <c:gapWidth val="115"/>
        <c:overlap val="-20"/>
        <c:axId val="1725209888"/>
        <c:axId val="1725199488"/>
      </c:barChart>
      <c:catAx>
        <c:axId val="1725209888"/>
        <c:scaling>
          <c:orientation val="minMax"/>
        </c:scaling>
        <c:delete val="1"/>
        <c:axPos val="l"/>
        <c:majorTickMark val="none"/>
        <c:minorTickMark val="none"/>
        <c:tickLblPos val="nextTo"/>
        <c:crossAx val="1725199488"/>
        <c:crosses val="autoZero"/>
        <c:auto val="1"/>
        <c:lblAlgn val="ctr"/>
        <c:lblOffset val="100"/>
        <c:noMultiLvlLbl val="0"/>
      </c:catAx>
      <c:valAx>
        <c:axId val="172519948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209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Administrativo!$E$229:$E$231</c:f>
              <c:numCache>
                <c:formatCode>0%</c:formatCode>
                <c:ptCount val="3"/>
                <c:pt idx="0">
                  <c:v>0.15384615384615385</c:v>
                </c:pt>
                <c:pt idx="1">
                  <c:v>0.30769230769230771</c:v>
                </c:pt>
                <c:pt idx="2">
                  <c:v>0.53846153846153844</c:v>
                </c:pt>
              </c:numCache>
            </c:numRef>
          </c:val>
          <c:extLst>
            <c:ext xmlns:c16="http://schemas.microsoft.com/office/drawing/2014/chart" uri="{C3380CC4-5D6E-409C-BE32-E72D297353CC}">
              <c16:uniqueId val="{00000000-C63C-4E1C-BEEF-B254D4D3EF15}"/>
            </c:ext>
          </c:extLst>
        </c:ser>
        <c:dLbls>
          <c:dLblPos val="inEnd"/>
          <c:showLegendKey val="0"/>
          <c:showVal val="1"/>
          <c:showCatName val="0"/>
          <c:showSerName val="0"/>
          <c:showPercent val="0"/>
          <c:showBubbleSize val="0"/>
        </c:dLbls>
        <c:gapWidth val="115"/>
        <c:overlap val="-20"/>
        <c:axId val="1446538640"/>
        <c:axId val="1446534480"/>
      </c:barChart>
      <c:catAx>
        <c:axId val="1446538640"/>
        <c:scaling>
          <c:orientation val="minMax"/>
        </c:scaling>
        <c:delete val="1"/>
        <c:axPos val="l"/>
        <c:majorTickMark val="none"/>
        <c:minorTickMark val="none"/>
        <c:tickLblPos val="nextTo"/>
        <c:crossAx val="1446534480"/>
        <c:crosses val="autoZero"/>
        <c:auto val="1"/>
        <c:lblAlgn val="ctr"/>
        <c:lblOffset val="100"/>
        <c:noMultiLvlLbl val="0"/>
      </c:catAx>
      <c:valAx>
        <c:axId val="144653448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46538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Administrativo!$E$236:$E$240</c:f>
              <c:numCache>
                <c:formatCode>0%</c:formatCode>
                <c:ptCount val="5"/>
                <c:pt idx="0">
                  <c:v>3.8461538461538464E-2</c:v>
                </c:pt>
                <c:pt idx="1">
                  <c:v>0.11538461538461539</c:v>
                </c:pt>
                <c:pt idx="2">
                  <c:v>7.6923076923076927E-2</c:v>
                </c:pt>
                <c:pt idx="3">
                  <c:v>0.34615384615384615</c:v>
                </c:pt>
                <c:pt idx="4">
                  <c:v>0.42307692307692307</c:v>
                </c:pt>
              </c:numCache>
            </c:numRef>
          </c:val>
          <c:extLst>
            <c:ext xmlns:c16="http://schemas.microsoft.com/office/drawing/2014/chart" uri="{C3380CC4-5D6E-409C-BE32-E72D297353CC}">
              <c16:uniqueId val="{00000000-946D-470B-80A8-11D23E7E2B53}"/>
            </c:ext>
          </c:extLst>
        </c:ser>
        <c:dLbls>
          <c:dLblPos val="inEnd"/>
          <c:showLegendKey val="0"/>
          <c:showVal val="1"/>
          <c:showCatName val="0"/>
          <c:showSerName val="0"/>
          <c:showPercent val="0"/>
          <c:showBubbleSize val="0"/>
        </c:dLbls>
        <c:gapWidth val="115"/>
        <c:overlap val="-20"/>
        <c:axId val="1446538224"/>
        <c:axId val="1446527824"/>
      </c:barChart>
      <c:catAx>
        <c:axId val="1446538224"/>
        <c:scaling>
          <c:orientation val="minMax"/>
        </c:scaling>
        <c:delete val="1"/>
        <c:axPos val="l"/>
        <c:majorTickMark val="none"/>
        <c:minorTickMark val="none"/>
        <c:tickLblPos val="nextTo"/>
        <c:crossAx val="1446527824"/>
        <c:crosses val="autoZero"/>
        <c:auto val="1"/>
        <c:lblAlgn val="ctr"/>
        <c:lblOffset val="100"/>
        <c:noMultiLvlLbl val="0"/>
      </c:catAx>
      <c:valAx>
        <c:axId val="144652782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46538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Administrativo!$E$244:$E$246</c:f>
              <c:numCache>
                <c:formatCode>0%</c:formatCode>
                <c:ptCount val="3"/>
                <c:pt idx="0">
                  <c:v>0.15384615384615385</c:v>
                </c:pt>
                <c:pt idx="1">
                  <c:v>0.30769230769230771</c:v>
                </c:pt>
                <c:pt idx="2">
                  <c:v>0.53846153846153844</c:v>
                </c:pt>
              </c:numCache>
            </c:numRef>
          </c:val>
          <c:extLst>
            <c:ext xmlns:c16="http://schemas.microsoft.com/office/drawing/2014/chart" uri="{C3380CC4-5D6E-409C-BE32-E72D297353CC}">
              <c16:uniqueId val="{00000000-B365-4080-8628-2E025FBA2CAF}"/>
            </c:ext>
          </c:extLst>
        </c:ser>
        <c:dLbls>
          <c:dLblPos val="inEnd"/>
          <c:showLegendKey val="0"/>
          <c:showVal val="1"/>
          <c:showCatName val="0"/>
          <c:showSerName val="0"/>
          <c:showPercent val="0"/>
          <c:showBubbleSize val="0"/>
        </c:dLbls>
        <c:gapWidth val="115"/>
        <c:overlap val="-20"/>
        <c:axId val="1669933872"/>
        <c:axId val="1669932624"/>
      </c:barChart>
      <c:catAx>
        <c:axId val="1669933872"/>
        <c:scaling>
          <c:orientation val="minMax"/>
        </c:scaling>
        <c:delete val="1"/>
        <c:axPos val="l"/>
        <c:majorTickMark val="none"/>
        <c:minorTickMark val="none"/>
        <c:tickLblPos val="nextTo"/>
        <c:crossAx val="1669932624"/>
        <c:crosses val="autoZero"/>
        <c:auto val="1"/>
        <c:lblAlgn val="ctr"/>
        <c:lblOffset val="100"/>
        <c:noMultiLvlLbl val="0"/>
      </c:catAx>
      <c:valAx>
        <c:axId val="166993262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933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774719673802244E-2"/>
          <c:y val="0.12403100775193798"/>
          <c:w val="0.92864424057084605"/>
          <c:h val="0.78294573643410847"/>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Administrativo!$E$41:$E$43</c:f>
              <c:numCache>
                <c:formatCode>0%</c:formatCode>
                <c:ptCount val="3"/>
                <c:pt idx="0">
                  <c:v>0.14705882352941177</c:v>
                </c:pt>
                <c:pt idx="1">
                  <c:v>0.20588235294117646</c:v>
                </c:pt>
                <c:pt idx="2">
                  <c:v>0.6470588235294118</c:v>
                </c:pt>
              </c:numCache>
            </c:numRef>
          </c:val>
          <c:extLst>
            <c:ext xmlns:c16="http://schemas.microsoft.com/office/drawing/2014/chart" uri="{C3380CC4-5D6E-409C-BE32-E72D297353CC}">
              <c16:uniqueId val="{00000000-8FEA-416B-8338-639F23876B22}"/>
            </c:ext>
          </c:extLst>
        </c:ser>
        <c:dLbls>
          <c:dLblPos val="inEnd"/>
          <c:showLegendKey val="0"/>
          <c:showVal val="1"/>
          <c:showCatName val="0"/>
          <c:showSerName val="0"/>
          <c:showPercent val="0"/>
          <c:showBubbleSize val="0"/>
        </c:dLbls>
        <c:gapWidth val="115"/>
        <c:overlap val="-20"/>
        <c:axId val="1446529072"/>
        <c:axId val="1446520336"/>
      </c:barChart>
      <c:catAx>
        <c:axId val="1446529072"/>
        <c:scaling>
          <c:orientation val="minMax"/>
        </c:scaling>
        <c:delete val="1"/>
        <c:axPos val="l"/>
        <c:majorTickMark val="none"/>
        <c:minorTickMark val="none"/>
        <c:tickLblPos val="nextTo"/>
        <c:crossAx val="1446520336"/>
        <c:crosses val="autoZero"/>
        <c:auto val="1"/>
        <c:lblAlgn val="ctr"/>
        <c:lblOffset val="100"/>
        <c:noMultiLvlLbl val="0"/>
      </c:catAx>
      <c:valAx>
        <c:axId val="144652033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465290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Administrativo!$E$247:$E$250</c:f>
              <c:numCache>
                <c:formatCode>0%</c:formatCode>
                <c:ptCount val="4"/>
                <c:pt idx="0">
                  <c:v>0</c:v>
                </c:pt>
                <c:pt idx="1">
                  <c:v>7.6923076923076927E-2</c:v>
                </c:pt>
                <c:pt idx="2">
                  <c:v>0.11538461538461539</c:v>
                </c:pt>
                <c:pt idx="3">
                  <c:v>0.80769230769230771</c:v>
                </c:pt>
              </c:numCache>
            </c:numRef>
          </c:val>
          <c:extLst>
            <c:ext xmlns:c16="http://schemas.microsoft.com/office/drawing/2014/chart" uri="{C3380CC4-5D6E-409C-BE32-E72D297353CC}">
              <c16:uniqueId val="{00000000-AA10-4136-B4F7-19F48099D9AC}"/>
            </c:ext>
          </c:extLst>
        </c:ser>
        <c:dLbls>
          <c:dLblPos val="inEnd"/>
          <c:showLegendKey val="0"/>
          <c:showVal val="1"/>
          <c:showCatName val="0"/>
          <c:showSerName val="0"/>
          <c:showPercent val="0"/>
          <c:showBubbleSize val="0"/>
        </c:dLbls>
        <c:gapWidth val="115"/>
        <c:overlap val="-20"/>
        <c:axId val="1446543216"/>
        <c:axId val="1446529904"/>
      </c:barChart>
      <c:catAx>
        <c:axId val="1446543216"/>
        <c:scaling>
          <c:orientation val="minMax"/>
        </c:scaling>
        <c:delete val="1"/>
        <c:axPos val="l"/>
        <c:majorTickMark val="none"/>
        <c:minorTickMark val="none"/>
        <c:tickLblPos val="nextTo"/>
        <c:crossAx val="1446529904"/>
        <c:crosses val="autoZero"/>
        <c:auto val="1"/>
        <c:lblAlgn val="ctr"/>
        <c:lblOffset val="100"/>
        <c:noMultiLvlLbl val="0"/>
      </c:catAx>
      <c:valAx>
        <c:axId val="14465299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465432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Administrativo!$E$256:$E$258</c:f>
              <c:numCache>
                <c:formatCode>0%</c:formatCode>
                <c:ptCount val="3"/>
                <c:pt idx="0">
                  <c:v>0.15384615384615385</c:v>
                </c:pt>
                <c:pt idx="1">
                  <c:v>0.30769230769230771</c:v>
                </c:pt>
                <c:pt idx="2">
                  <c:v>0.53846153846153844</c:v>
                </c:pt>
              </c:numCache>
            </c:numRef>
          </c:val>
          <c:extLst>
            <c:ext xmlns:c16="http://schemas.microsoft.com/office/drawing/2014/chart" uri="{C3380CC4-5D6E-409C-BE32-E72D297353CC}">
              <c16:uniqueId val="{00000000-AABA-48A8-B968-A6AB9E3F2594}"/>
            </c:ext>
          </c:extLst>
        </c:ser>
        <c:dLbls>
          <c:dLblPos val="inEnd"/>
          <c:showLegendKey val="0"/>
          <c:showVal val="1"/>
          <c:showCatName val="0"/>
          <c:showSerName val="0"/>
          <c:showPercent val="0"/>
          <c:showBubbleSize val="0"/>
        </c:dLbls>
        <c:gapWidth val="115"/>
        <c:overlap val="-20"/>
        <c:axId val="1638012640"/>
        <c:axId val="1637986432"/>
      </c:barChart>
      <c:catAx>
        <c:axId val="1638012640"/>
        <c:scaling>
          <c:orientation val="minMax"/>
        </c:scaling>
        <c:delete val="1"/>
        <c:axPos val="l"/>
        <c:majorTickMark val="none"/>
        <c:minorTickMark val="none"/>
        <c:tickLblPos val="nextTo"/>
        <c:crossAx val="1637986432"/>
        <c:crosses val="autoZero"/>
        <c:auto val="1"/>
        <c:lblAlgn val="ctr"/>
        <c:lblOffset val="100"/>
        <c:noMultiLvlLbl val="0"/>
      </c:catAx>
      <c:valAx>
        <c:axId val="16379864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38012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Administrativo!$E$265:$E$271</c:f>
              <c:numCache>
                <c:formatCode>0%</c:formatCode>
                <c:ptCount val="7"/>
                <c:pt idx="0">
                  <c:v>3.4482758620689655E-2</c:v>
                </c:pt>
                <c:pt idx="1">
                  <c:v>6.8965517241379309E-2</c:v>
                </c:pt>
                <c:pt idx="2">
                  <c:v>1.7241379310344827E-2</c:v>
                </c:pt>
                <c:pt idx="3">
                  <c:v>8.6206896551724144E-2</c:v>
                </c:pt>
                <c:pt idx="4">
                  <c:v>0.15517241379310345</c:v>
                </c:pt>
                <c:pt idx="5">
                  <c:v>0.58620689655172409</c:v>
                </c:pt>
                <c:pt idx="6">
                  <c:v>5.1724137931034482E-2</c:v>
                </c:pt>
              </c:numCache>
            </c:numRef>
          </c:val>
          <c:extLst>
            <c:ext xmlns:c16="http://schemas.microsoft.com/office/drawing/2014/chart" uri="{C3380CC4-5D6E-409C-BE32-E72D297353CC}">
              <c16:uniqueId val="{00000000-9341-4326-BC34-D2FD9055A4AC}"/>
            </c:ext>
          </c:extLst>
        </c:ser>
        <c:dLbls>
          <c:dLblPos val="inEnd"/>
          <c:showLegendKey val="0"/>
          <c:showVal val="1"/>
          <c:showCatName val="0"/>
          <c:showSerName val="0"/>
          <c:showPercent val="0"/>
          <c:showBubbleSize val="0"/>
        </c:dLbls>
        <c:gapWidth val="115"/>
        <c:overlap val="-20"/>
        <c:axId val="1867111616"/>
        <c:axId val="1867097888"/>
      </c:barChart>
      <c:catAx>
        <c:axId val="1867111616"/>
        <c:scaling>
          <c:orientation val="minMax"/>
        </c:scaling>
        <c:delete val="1"/>
        <c:axPos val="l"/>
        <c:majorTickMark val="none"/>
        <c:minorTickMark val="none"/>
        <c:tickLblPos val="nextTo"/>
        <c:crossAx val="1867097888"/>
        <c:crosses val="autoZero"/>
        <c:auto val="1"/>
        <c:lblAlgn val="ctr"/>
        <c:lblOffset val="100"/>
        <c:noMultiLvlLbl val="0"/>
      </c:catAx>
      <c:valAx>
        <c:axId val="186709788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67111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Administrativo!$E$275:$E$277</c:f>
              <c:numCache>
                <c:formatCode>0%</c:formatCode>
                <c:ptCount val="3"/>
                <c:pt idx="0">
                  <c:v>0.2413793103448276</c:v>
                </c:pt>
                <c:pt idx="1">
                  <c:v>0.43103448275862066</c:v>
                </c:pt>
                <c:pt idx="2">
                  <c:v>0.32758620689655171</c:v>
                </c:pt>
              </c:numCache>
            </c:numRef>
          </c:val>
          <c:extLst>
            <c:ext xmlns:c16="http://schemas.microsoft.com/office/drawing/2014/chart" uri="{C3380CC4-5D6E-409C-BE32-E72D297353CC}">
              <c16:uniqueId val="{00000000-F902-4AE3-B54F-2F1A86C4EB8B}"/>
            </c:ext>
          </c:extLst>
        </c:ser>
        <c:dLbls>
          <c:dLblPos val="inEnd"/>
          <c:showLegendKey val="0"/>
          <c:showVal val="1"/>
          <c:showCatName val="0"/>
          <c:showSerName val="0"/>
          <c:showPercent val="0"/>
          <c:showBubbleSize val="0"/>
        </c:dLbls>
        <c:gapWidth val="115"/>
        <c:overlap val="-20"/>
        <c:axId val="1725122112"/>
        <c:axId val="1725110880"/>
      </c:barChart>
      <c:catAx>
        <c:axId val="1725122112"/>
        <c:scaling>
          <c:orientation val="minMax"/>
        </c:scaling>
        <c:delete val="1"/>
        <c:axPos val="l"/>
        <c:majorTickMark val="none"/>
        <c:minorTickMark val="none"/>
        <c:tickLblPos val="nextTo"/>
        <c:crossAx val="1725110880"/>
        <c:crosses val="autoZero"/>
        <c:auto val="1"/>
        <c:lblAlgn val="ctr"/>
        <c:lblOffset val="100"/>
        <c:noMultiLvlLbl val="0"/>
      </c:catAx>
      <c:valAx>
        <c:axId val="172511088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1221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Administrativo!$E$278:$E$281</c:f>
              <c:numCache>
                <c:formatCode>0%</c:formatCode>
                <c:ptCount val="4"/>
                <c:pt idx="0">
                  <c:v>5.1724137931034482E-2</c:v>
                </c:pt>
                <c:pt idx="1">
                  <c:v>3.4482758620689655E-2</c:v>
                </c:pt>
                <c:pt idx="2">
                  <c:v>0.13793103448275862</c:v>
                </c:pt>
                <c:pt idx="3">
                  <c:v>0.77586206896551724</c:v>
                </c:pt>
              </c:numCache>
            </c:numRef>
          </c:val>
          <c:extLst>
            <c:ext xmlns:c16="http://schemas.microsoft.com/office/drawing/2014/chart" uri="{C3380CC4-5D6E-409C-BE32-E72D297353CC}">
              <c16:uniqueId val="{00000000-5981-417C-A839-CAE191C4C856}"/>
            </c:ext>
          </c:extLst>
        </c:ser>
        <c:dLbls>
          <c:dLblPos val="inEnd"/>
          <c:showLegendKey val="0"/>
          <c:showVal val="1"/>
          <c:showCatName val="0"/>
          <c:showSerName val="0"/>
          <c:showPercent val="0"/>
          <c:showBubbleSize val="0"/>
        </c:dLbls>
        <c:gapWidth val="115"/>
        <c:overlap val="-20"/>
        <c:axId val="1867130752"/>
        <c:axId val="1867146560"/>
      </c:barChart>
      <c:catAx>
        <c:axId val="1867130752"/>
        <c:scaling>
          <c:orientation val="minMax"/>
        </c:scaling>
        <c:delete val="1"/>
        <c:axPos val="l"/>
        <c:majorTickMark val="none"/>
        <c:minorTickMark val="none"/>
        <c:tickLblPos val="nextTo"/>
        <c:crossAx val="1867146560"/>
        <c:crosses val="autoZero"/>
        <c:auto val="1"/>
        <c:lblAlgn val="ctr"/>
        <c:lblOffset val="100"/>
        <c:noMultiLvlLbl val="0"/>
      </c:catAx>
      <c:valAx>
        <c:axId val="186714656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671307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Administrativo!$E$283:$E$285</c:f>
              <c:numCache>
                <c:formatCode>0%</c:formatCode>
                <c:ptCount val="3"/>
                <c:pt idx="0">
                  <c:v>0.31034482758620691</c:v>
                </c:pt>
                <c:pt idx="1">
                  <c:v>0.13793103448275862</c:v>
                </c:pt>
                <c:pt idx="2">
                  <c:v>0.55172413793103448</c:v>
                </c:pt>
              </c:numCache>
            </c:numRef>
          </c:val>
          <c:extLst>
            <c:ext xmlns:c16="http://schemas.microsoft.com/office/drawing/2014/chart" uri="{C3380CC4-5D6E-409C-BE32-E72D297353CC}">
              <c16:uniqueId val="{00000000-2AC6-480A-954D-41BF8235E089}"/>
            </c:ext>
          </c:extLst>
        </c:ser>
        <c:dLbls>
          <c:dLblPos val="inEnd"/>
          <c:showLegendKey val="0"/>
          <c:showVal val="1"/>
          <c:showCatName val="0"/>
          <c:showSerName val="0"/>
          <c:showPercent val="0"/>
          <c:showBubbleSize val="0"/>
        </c:dLbls>
        <c:gapWidth val="115"/>
        <c:overlap val="-20"/>
        <c:axId val="1867142816"/>
        <c:axId val="1867144480"/>
      </c:barChart>
      <c:catAx>
        <c:axId val="1867142816"/>
        <c:scaling>
          <c:orientation val="minMax"/>
        </c:scaling>
        <c:delete val="1"/>
        <c:axPos val="l"/>
        <c:majorTickMark val="none"/>
        <c:minorTickMark val="none"/>
        <c:tickLblPos val="nextTo"/>
        <c:crossAx val="1867144480"/>
        <c:crosses val="autoZero"/>
        <c:auto val="1"/>
        <c:lblAlgn val="ctr"/>
        <c:lblOffset val="100"/>
        <c:noMultiLvlLbl val="0"/>
      </c:catAx>
      <c:valAx>
        <c:axId val="186714448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671428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Administrativo!$E$287:$E$289</c:f>
              <c:numCache>
                <c:formatCode>0%</c:formatCode>
                <c:ptCount val="3"/>
                <c:pt idx="0">
                  <c:v>0.2413793103448276</c:v>
                </c:pt>
                <c:pt idx="1">
                  <c:v>0.43103448275862066</c:v>
                </c:pt>
                <c:pt idx="2">
                  <c:v>0.32758620689655171</c:v>
                </c:pt>
              </c:numCache>
            </c:numRef>
          </c:val>
          <c:extLst>
            <c:ext xmlns:c16="http://schemas.microsoft.com/office/drawing/2014/chart" uri="{C3380CC4-5D6E-409C-BE32-E72D297353CC}">
              <c16:uniqueId val="{00000000-CAAB-4F6C-8981-82E1E935FD8B}"/>
            </c:ext>
          </c:extLst>
        </c:ser>
        <c:dLbls>
          <c:dLblPos val="inEnd"/>
          <c:showLegendKey val="0"/>
          <c:showVal val="1"/>
          <c:showCatName val="0"/>
          <c:showSerName val="0"/>
          <c:showPercent val="0"/>
          <c:showBubbleSize val="0"/>
        </c:dLbls>
        <c:gapWidth val="115"/>
        <c:overlap val="-20"/>
        <c:axId val="1359289248"/>
        <c:axId val="1359290912"/>
      </c:barChart>
      <c:catAx>
        <c:axId val="1359289248"/>
        <c:scaling>
          <c:orientation val="minMax"/>
        </c:scaling>
        <c:delete val="1"/>
        <c:axPos val="l"/>
        <c:majorTickMark val="none"/>
        <c:minorTickMark val="none"/>
        <c:tickLblPos val="nextTo"/>
        <c:crossAx val="1359290912"/>
        <c:crosses val="autoZero"/>
        <c:auto val="1"/>
        <c:lblAlgn val="ctr"/>
        <c:lblOffset val="100"/>
        <c:noMultiLvlLbl val="0"/>
      </c:catAx>
      <c:valAx>
        <c:axId val="135929091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59289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Administrativo!$E$297:$E$303</c:f>
              <c:numCache>
                <c:formatCode>0%</c:formatCode>
                <c:ptCount val="7"/>
                <c:pt idx="0">
                  <c:v>2.2222222222222223E-2</c:v>
                </c:pt>
                <c:pt idx="1">
                  <c:v>0.1111111111111111</c:v>
                </c:pt>
                <c:pt idx="2">
                  <c:v>2.2222222222222223E-2</c:v>
                </c:pt>
                <c:pt idx="3">
                  <c:v>0.1111111111111111</c:v>
                </c:pt>
                <c:pt idx="4">
                  <c:v>0.17777777777777778</c:v>
                </c:pt>
                <c:pt idx="5">
                  <c:v>0.48888888888888887</c:v>
                </c:pt>
                <c:pt idx="6">
                  <c:v>6.6666666666666666E-2</c:v>
                </c:pt>
              </c:numCache>
            </c:numRef>
          </c:val>
          <c:extLst>
            <c:ext xmlns:c16="http://schemas.microsoft.com/office/drawing/2014/chart" uri="{C3380CC4-5D6E-409C-BE32-E72D297353CC}">
              <c16:uniqueId val="{00000000-2B8B-4E3A-A140-7A5442604D17}"/>
            </c:ext>
          </c:extLst>
        </c:ser>
        <c:dLbls>
          <c:dLblPos val="inEnd"/>
          <c:showLegendKey val="0"/>
          <c:showVal val="1"/>
          <c:showCatName val="0"/>
          <c:showSerName val="0"/>
          <c:showPercent val="0"/>
          <c:showBubbleSize val="0"/>
        </c:dLbls>
        <c:gapWidth val="115"/>
        <c:overlap val="-20"/>
        <c:axId val="1867155296"/>
        <c:axId val="1867160704"/>
      </c:barChart>
      <c:catAx>
        <c:axId val="1867155296"/>
        <c:scaling>
          <c:orientation val="minMax"/>
        </c:scaling>
        <c:delete val="1"/>
        <c:axPos val="l"/>
        <c:majorTickMark val="none"/>
        <c:minorTickMark val="none"/>
        <c:tickLblPos val="nextTo"/>
        <c:crossAx val="1867160704"/>
        <c:crosses val="autoZero"/>
        <c:auto val="1"/>
        <c:lblAlgn val="ctr"/>
        <c:lblOffset val="100"/>
        <c:noMultiLvlLbl val="0"/>
      </c:catAx>
      <c:valAx>
        <c:axId val="18671607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67155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Administrativo!$E$306:$E$309</c:f>
              <c:numCache>
                <c:formatCode>0%</c:formatCode>
                <c:ptCount val="4"/>
                <c:pt idx="0">
                  <c:v>2.2222222222222223E-2</c:v>
                </c:pt>
                <c:pt idx="1">
                  <c:v>0.15555555555555556</c:v>
                </c:pt>
                <c:pt idx="2">
                  <c:v>0.51111111111111107</c:v>
                </c:pt>
                <c:pt idx="3">
                  <c:v>0.31111111111111112</c:v>
                </c:pt>
              </c:numCache>
            </c:numRef>
          </c:val>
          <c:extLst>
            <c:ext xmlns:c16="http://schemas.microsoft.com/office/drawing/2014/chart" uri="{C3380CC4-5D6E-409C-BE32-E72D297353CC}">
              <c16:uniqueId val="{00000000-62C1-438A-9E7C-81E94E2CE781}"/>
            </c:ext>
          </c:extLst>
        </c:ser>
        <c:dLbls>
          <c:dLblPos val="inEnd"/>
          <c:showLegendKey val="0"/>
          <c:showVal val="1"/>
          <c:showCatName val="0"/>
          <c:showSerName val="0"/>
          <c:showPercent val="0"/>
          <c:showBubbleSize val="0"/>
        </c:dLbls>
        <c:gapWidth val="115"/>
        <c:overlap val="-20"/>
        <c:axId val="1725178272"/>
        <c:axId val="1725172864"/>
      </c:barChart>
      <c:catAx>
        <c:axId val="1725178272"/>
        <c:scaling>
          <c:orientation val="minMax"/>
        </c:scaling>
        <c:delete val="1"/>
        <c:axPos val="l"/>
        <c:majorTickMark val="none"/>
        <c:minorTickMark val="none"/>
        <c:tickLblPos val="nextTo"/>
        <c:crossAx val="1725172864"/>
        <c:crosses val="autoZero"/>
        <c:auto val="1"/>
        <c:lblAlgn val="ctr"/>
        <c:lblOffset val="100"/>
        <c:noMultiLvlLbl val="0"/>
      </c:catAx>
      <c:valAx>
        <c:axId val="172517286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1782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Administrativo!$E$310:$E$313</c:f>
              <c:numCache>
                <c:formatCode>0%</c:formatCode>
                <c:ptCount val="4"/>
                <c:pt idx="0">
                  <c:v>2.2222222222222223E-2</c:v>
                </c:pt>
                <c:pt idx="1">
                  <c:v>6.6666666666666666E-2</c:v>
                </c:pt>
                <c:pt idx="2">
                  <c:v>0.17777777777777778</c:v>
                </c:pt>
                <c:pt idx="3">
                  <c:v>0.73333333333333328</c:v>
                </c:pt>
              </c:numCache>
            </c:numRef>
          </c:val>
          <c:extLst>
            <c:ext xmlns:c16="http://schemas.microsoft.com/office/drawing/2014/chart" uri="{C3380CC4-5D6E-409C-BE32-E72D297353CC}">
              <c16:uniqueId val="{00000000-7F5F-4130-9E4F-B3D3261F38DF}"/>
            </c:ext>
          </c:extLst>
        </c:ser>
        <c:dLbls>
          <c:dLblPos val="inEnd"/>
          <c:showLegendKey val="0"/>
          <c:showVal val="1"/>
          <c:showCatName val="0"/>
          <c:showSerName val="0"/>
          <c:showPercent val="0"/>
          <c:showBubbleSize val="0"/>
        </c:dLbls>
        <c:gapWidth val="115"/>
        <c:overlap val="-20"/>
        <c:axId val="1867122016"/>
        <c:axId val="1867119936"/>
      </c:barChart>
      <c:catAx>
        <c:axId val="1867122016"/>
        <c:scaling>
          <c:orientation val="minMax"/>
        </c:scaling>
        <c:delete val="1"/>
        <c:axPos val="l"/>
        <c:majorTickMark val="none"/>
        <c:minorTickMark val="none"/>
        <c:tickLblPos val="nextTo"/>
        <c:crossAx val="1867119936"/>
        <c:crosses val="autoZero"/>
        <c:auto val="1"/>
        <c:lblAlgn val="ctr"/>
        <c:lblOffset val="100"/>
        <c:noMultiLvlLbl val="0"/>
      </c:catAx>
      <c:valAx>
        <c:axId val="186711993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671220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71559633027525E-2"/>
          <c:y val="8.2918739635157543E-2"/>
          <c:w val="0.90825688073394473"/>
          <c:h val="0.85074626865671632"/>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Administrativo!$E$44:$E$47</c:f>
              <c:numCache>
                <c:formatCode>0%</c:formatCode>
                <c:ptCount val="4"/>
                <c:pt idx="0">
                  <c:v>5.8823529411764705E-2</c:v>
                </c:pt>
                <c:pt idx="1">
                  <c:v>5.8823529411764705E-2</c:v>
                </c:pt>
                <c:pt idx="2">
                  <c:v>0.11764705882352941</c:v>
                </c:pt>
                <c:pt idx="3">
                  <c:v>0.76470588235294112</c:v>
                </c:pt>
              </c:numCache>
            </c:numRef>
          </c:val>
          <c:extLst>
            <c:ext xmlns:c16="http://schemas.microsoft.com/office/drawing/2014/chart" uri="{C3380CC4-5D6E-409C-BE32-E72D297353CC}">
              <c16:uniqueId val="{00000000-17DD-4C1D-8605-84D64184BFB1}"/>
            </c:ext>
          </c:extLst>
        </c:ser>
        <c:dLbls>
          <c:dLblPos val="inEnd"/>
          <c:showLegendKey val="0"/>
          <c:showVal val="1"/>
          <c:showCatName val="0"/>
          <c:showSerName val="0"/>
          <c:showPercent val="0"/>
          <c:showBubbleSize val="0"/>
        </c:dLbls>
        <c:gapWidth val="115"/>
        <c:overlap val="-20"/>
        <c:axId val="1749310816"/>
        <c:axId val="1749316224"/>
      </c:barChart>
      <c:catAx>
        <c:axId val="1749310816"/>
        <c:scaling>
          <c:orientation val="minMax"/>
        </c:scaling>
        <c:delete val="1"/>
        <c:axPos val="l"/>
        <c:majorTickMark val="none"/>
        <c:minorTickMark val="none"/>
        <c:tickLblPos val="nextTo"/>
        <c:crossAx val="1749316224"/>
        <c:crosses val="autoZero"/>
        <c:auto val="1"/>
        <c:lblAlgn val="ctr"/>
        <c:lblOffset val="100"/>
        <c:noMultiLvlLbl val="0"/>
      </c:catAx>
      <c:valAx>
        <c:axId val="174931622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493108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Administrativo!$E$315:$E$317</c:f>
              <c:numCache>
                <c:formatCode>0%</c:formatCode>
                <c:ptCount val="3"/>
                <c:pt idx="0">
                  <c:v>0.17777777777777778</c:v>
                </c:pt>
                <c:pt idx="1">
                  <c:v>0.26666666666666666</c:v>
                </c:pt>
                <c:pt idx="2">
                  <c:v>0.55555555555555558</c:v>
                </c:pt>
              </c:numCache>
            </c:numRef>
          </c:val>
          <c:extLst>
            <c:ext xmlns:c16="http://schemas.microsoft.com/office/drawing/2014/chart" uri="{C3380CC4-5D6E-409C-BE32-E72D297353CC}">
              <c16:uniqueId val="{00000000-C7E1-4C28-B31B-B9902BB5D02E}"/>
            </c:ext>
          </c:extLst>
        </c:ser>
        <c:dLbls>
          <c:dLblPos val="inEnd"/>
          <c:showLegendKey val="0"/>
          <c:showVal val="1"/>
          <c:showCatName val="0"/>
          <c:showSerName val="0"/>
          <c:showPercent val="0"/>
          <c:showBubbleSize val="0"/>
        </c:dLbls>
        <c:gapWidth val="115"/>
        <c:overlap val="-20"/>
        <c:axId val="1867146976"/>
        <c:axId val="1867125344"/>
      </c:barChart>
      <c:catAx>
        <c:axId val="1867146976"/>
        <c:scaling>
          <c:orientation val="minMax"/>
        </c:scaling>
        <c:delete val="1"/>
        <c:axPos val="l"/>
        <c:majorTickMark val="none"/>
        <c:minorTickMark val="none"/>
        <c:tickLblPos val="nextTo"/>
        <c:crossAx val="1867125344"/>
        <c:crosses val="autoZero"/>
        <c:auto val="1"/>
        <c:lblAlgn val="ctr"/>
        <c:lblOffset val="100"/>
        <c:noMultiLvlLbl val="0"/>
      </c:catAx>
      <c:valAx>
        <c:axId val="186712534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671469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Administrativo!$E$318:$E$321</c:f>
              <c:numCache>
                <c:formatCode>0%</c:formatCode>
                <c:ptCount val="4"/>
                <c:pt idx="0">
                  <c:v>2.2222222222222223E-2</c:v>
                </c:pt>
                <c:pt idx="1">
                  <c:v>0.15555555555555556</c:v>
                </c:pt>
                <c:pt idx="2">
                  <c:v>0.51111111111111107</c:v>
                </c:pt>
                <c:pt idx="3">
                  <c:v>0.31111111111111112</c:v>
                </c:pt>
              </c:numCache>
            </c:numRef>
          </c:val>
          <c:extLst>
            <c:ext xmlns:c16="http://schemas.microsoft.com/office/drawing/2014/chart" uri="{C3380CC4-5D6E-409C-BE32-E72D297353CC}">
              <c16:uniqueId val="{00000000-3894-42A3-83E2-94C3A821DFBB}"/>
            </c:ext>
          </c:extLst>
        </c:ser>
        <c:dLbls>
          <c:dLblPos val="inEnd"/>
          <c:showLegendKey val="0"/>
          <c:showVal val="1"/>
          <c:showCatName val="0"/>
          <c:showSerName val="0"/>
          <c:showPercent val="0"/>
          <c:showBubbleSize val="0"/>
        </c:dLbls>
        <c:gapWidth val="115"/>
        <c:overlap val="-20"/>
        <c:axId val="1669270048"/>
        <c:axId val="1669267136"/>
      </c:barChart>
      <c:catAx>
        <c:axId val="1669270048"/>
        <c:scaling>
          <c:orientation val="minMax"/>
        </c:scaling>
        <c:delete val="1"/>
        <c:axPos val="l"/>
        <c:majorTickMark val="none"/>
        <c:minorTickMark val="none"/>
        <c:tickLblPos val="nextTo"/>
        <c:crossAx val="1669267136"/>
        <c:crosses val="autoZero"/>
        <c:auto val="1"/>
        <c:lblAlgn val="ctr"/>
        <c:lblOffset val="100"/>
        <c:noMultiLvlLbl val="0"/>
      </c:catAx>
      <c:valAx>
        <c:axId val="166926713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270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Administrativo!$E$328:$E$334</c:f>
              <c:numCache>
                <c:formatCode>0%</c:formatCode>
                <c:ptCount val="7"/>
                <c:pt idx="0">
                  <c:v>6.8965517241379309E-2</c:v>
                </c:pt>
                <c:pt idx="1">
                  <c:v>6.8965517241379309E-2</c:v>
                </c:pt>
                <c:pt idx="2">
                  <c:v>3.4482758620689655E-2</c:v>
                </c:pt>
                <c:pt idx="3">
                  <c:v>0.17241379310344829</c:v>
                </c:pt>
                <c:pt idx="4">
                  <c:v>0.10344827586206896</c:v>
                </c:pt>
                <c:pt idx="5">
                  <c:v>0.48275862068965519</c:v>
                </c:pt>
                <c:pt idx="6">
                  <c:v>6.8965517241379309E-2</c:v>
                </c:pt>
              </c:numCache>
            </c:numRef>
          </c:val>
          <c:extLst>
            <c:ext xmlns:c16="http://schemas.microsoft.com/office/drawing/2014/chart" uri="{C3380CC4-5D6E-409C-BE32-E72D297353CC}">
              <c16:uniqueId val="{00000000-DD8F-4213-8E80-E8B620A429DF}"/>
            </c:ext>
          </c:extLst>
        </c:ser>
        <c:dLbls>
          <c:dLblPos val="inEnd"/>
          <c:showLegendKey val="0"/>
          <c:showVal val="1"/>
          <c:showCatName val="0"/>
          <c:showSerName val="0"/>
          <c:showPercent val="0"/>
          <c:showBubbleSize val="0"/>
        </c:dLbls>
        <c:gapWidth val="115"/>
        <c:overlap val="-20"/>
        <c:axId val="1867136992"/>
        <c:axId val="1867122848"/>
      </c:barChart>
      <c:catAx>
        <c:axId val="1867136992"/>
        <c:scaling>
          <c:orientation val="minMax"/>
        </c:scaling>
        <c:delete val="1"/>
        <c:axPos val="l"/>
        <c:majorTickMark val="none"/>
        <c:minorTickMark val="none"/>
        <c:tickLblPos val="nextTo"/>
        <c:crossAx val="1867122848"/>
        <c:crosses val="autoZero"/>
        <c:auto val="1"/>
        <c:lblAlgn val="ctr"/>
        <c:lblOffset val="100"/>
        <c:noMultiLvlLbl val="0"/>
      </c:catAx>
      <c:valAx>
        <c:axId val="186712284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67136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Administrativo!$E$338:$E$340</c:f>
              <c:numCache>
                <c:formatCode>0%</c:formatCode>
                <c:ptCount val="3"/>
                <c:pt idx="0">
                  <c:v>3.4482758620689655E-2</c:v>
                </c:pt>
                <c:pt idx="1">
                  <c:v>0.41379310344827586</c:v>
                </c:pt>
                <c:pt idx="2">
                  <c:v>0.55172413793103448</c:v>
                </c:pt>
              </c:numCache>
            </c:numRef>
          </c:val>
          <c:extLst>
            <c:ext xmlns:c16="http://schemas.microsoft.com/office/drawing/2014/chart" uri="{C3380CC4-5D6E-409C-BE32-E72D297353CC}">
              <c16:uniqueId val="{00000000-211D-4CA9-AC50-60D3E371DC14}"/>
            </c:ext>
          </c:extLst>
        </c:ser>
        <c:dLbls>
          <c:dLblPos val="inEnd"/>
          <c:showLegendKey val="0"/>
          <c:showVal val="1"/>
          <c:showCatName val="0"/>
          <c:showSerName val="0"/>
          <c:showPercent val="0"/>
          <c:showBubbleSize val="0"/>
        </c:dLbls>
        <c:gapWidth val="115"/>
        <c:overlap val="-20"/>
        <c:axId val="1669895184"/>
        <c:axId val="1669906416"/>
      </c:barChart>
      <c:catAx>
        <c:axId val="1669895184"/>
        <c:scaling>
          <c:orientation val="minMax"/>
        </c:scaling>
        <c:delete val="1"/>
        <c:axPos val="l"/>
        <c:majorTickMark val="none"/>
        <c:minorTickMark val="none"/>
        <c:tickLblPos val="nextTo"/>
        <c:crossAx val="1669906416"/>
        <c:crosses val="autoZero"/>
        <c:auto val="1"/>
        <c:lblAlgn val="ctr"/>
        <c:lblOffset val="100"/>
        <c:noMultiLvlLbl val="0"/>
      </c:catAx>
      <c:valAx>
        <c:axId val="166990641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8951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Administrativo!$E$341:$E$344</c:f>
              <c:numCache>
                <c:formatCode>0%</c:formatCode>
                <c:ptCount val="4"/>
                <c:pt idx="0">
                  <c:v>0</c:v>
                </c:pt>
                <c:pt idx="1">
                  <c:v>0</c:v>
                </c:pt>
                <c:pt idx="2">
                  <c:v>6.8965517241379309E-2</c:v>
                </c:pt>
                <c:pt idx="3">
                  <c:v>0.93103448275862066</c:v>
                </c:pt>
              </c:numCache>
            </c:numRef>
          </c:val>
          <c:extLst>
            <c:ext xmlns:c16="http://schemas.microsoft.com/office/drawing/2014/chart" uri="{C3380CC4-5D6E-409C-BE32-E72D297353CC}">
              <c16:uniqueId val="{00000000-07ED-4C89-9D40-C711E8DC0CC6}"/>
            </c:ext>
          </c:extLst>
        </c:ser>
        <c:dLbls>
          <c:dLblPos val="inEnd"/>
          <c:showLegendKey val="0"/>
          <c:showVal val="1"/>
          <c:showCatName val="0"/>
          <c:showSerName val="0"/>
          <c:showPercent val="0"/>
          <c:showBubbleSize val="0"/>
        </c:dLbls>
        <c:gapWidth val="115"/>
        <c:overlap val="-20"/>
        <c:axId val="1451143568"/>
        <c:axId val="1451140656"/>
      </c:barChart>
      <c:catAx>
        <c:axId val="1451143568"/>
        <c:scaling>
          <c:orientation val="minMax"/>
        </c:scaling>
        <c:delete val="1"/>
        <c:axPos val="l"/>
        <c:majorTickMark val="none"/>
        <c:minorTickMark val="none"/>
        <c:tickLblPos val="nextTo"/>
        <c:crossAx val="1451140656"/>
        <c:crosses val="autoZero"/>
        <c:auto val="1"/>
        <c:lblAlgn val="ctr"/>
        <c:lblOffset val="100"/>
        <c:noMultiLvlLbl val="0"/>
      </c:catAx>
      <c:valAx>
        <c:axId val="145114065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51143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Administrativo!$E$345:$E$348</c:f>
              <c:numCache>
                <c:formatCode>0%</c:formatCode>
                <c:ptCount val="4"/>
                <c:pt idx="0">
                  <c:v>0</c:v>
                </c:pt>
                <c:pt idx="1">
                  <c:v>0.13793103448275862</c:v>
                </c:pt>
                <c:pt idx="2">
                  <c:v>0.17241379310344829</c:v>
                </c:pt>
                <c:pt idx="3">
                  <c:v>0.68965517241379315</c:v>
                </c:pt>
              </c:numCache>
            </c:numRef>
          </c:val>
          <c:extLst>
            <c:ext xmlns:c16="http://schemas.microsoft.com/office/drawing/2014/chart" uri="{C3380CC4-5D6E-409C-BE32-E72D297353CC}">
              <c16:uniqueId val="{00000000-0A1D-4495-A9E6-9AA353647895}"/>
            </c:ext>
          </c:extLst>
        </c:ser>
        <c:dLbls>
          <c:dLblPos val="inEnd"/>
          <c:showLegendKey val="0"/>
          <c:showVal val="1"/>
          <c:showCatName val="0"/>
          <c:showSerName val="0"/>
          <c:showPercent val="0"/>
          <c:showBubbleSize val="0"/>
        </c:dLbls>
        <c:gapWidth val="115"/>
        <c:overlap val="-20"/>
        <c:axId val="1606388096"/>
        <c:axId val="1606370208"/>
      </c:barChart>
      <c:catAx>
        <c:axId val="1606388096"/>
        <c:scaling>
          <c:orientation val="minMax"/>
        </c:scaling>
        <c:delete val="1"/>
        <c:axPos val="l"/>
        <c:majorTickMark val="none"/>
        <c:minorTickMark val="none"/>
        <c:tickLblPos val="nextTo"/>
        <c:crossAx val="1606370208"/>
        <c:crosses val="autoZero"/>
        <c:auto val="1"/>
        <c:lblAlgn val="ctr"/>
        <c:lblOffset val="100"/>
        <c:noMultiLvlLbl val="0"/>
      </c:catAx>
      <c:valAx>
        <c:axId val="160637020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06388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Administrativo!$E$350:$E$352</c:f>
              <c:numCache>
                <c:formatCode>0%</c:formatCode>
                <c:ptCount val="3"/>
                <c:pt idx="0">
                  <c:v>3.4482758620689655E-2</c:v>
                </c:pt>
                <c:pt idx="1">
                  <c:v>0.41379310344827586</c:v>
                </c:pt>
                <c:pt idx="2">
                  <c:v>0.55172413793103448</c:v>
                </c:pt>
              </c:numCache>
            </c:numRef>
          </c:val>
          <c:extLst>
            <c:ext xmlns:c16="http://schemas.microsoft.com/office/drawing/2014/chart" uri="{C3380CC4-5D6E-409C-BE32-E72D297353CC}">
              <c16:uniqueId val="{00000000-8F37-4FDE-80CA-91545C031C7F}"/>
            </c:ext>
          </c:extLst>
        </c:ser>
        <c:dLbls>
          <c:dLblPos val="inEnd"/>
          <c:showLegendKey val="0"/>
          <c:showVal val="1"/>
          <c:showCatName val="0"/>
          <c:showSerName val="0"/>
          <c:showPercent val="0"/>
          <c:showBubbleSize val="0"/>
        </c:dLbls>
        <c:gapWidth val="115"/>
        <c:overlap val="-20"/>
        <c:axId val="1725221120"/>
        <c:axId val="1725216128"/>
      </c:barChart>
      <c:catAx>
        <c:axId val="1725221120"/>
        <c:scaling>
          <c:orientation val="minMax"/>
        </c:scaling>
        <c:delete val="1"/>
        <c:axPos val="l"/>
        <c:majorTickMark val="none"/>
        <c:minorTickMark val="none"/>
        <c:tickLblPos val="nextTo"/>
        <c:crossAx val="1725216128"/>
        <c:crosses val="autoZero"/>
        <c:auto val="1"/>
        <c:lblAlgn val="ctr"/>
        <c:lblOffset val="100"/>
        <c:noMultiLvlLbl val="0"/>
      </c:catAx>
      <c:valAx>
        <c:axId val="172521612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221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Administrativo!$E$358:$E$362</c:f>
              <c:numCache>
                <c:formatCode>0%</c:formatCode>
                <c:ptCount val="5"/>
                <c:pt idx="0">
                  <c:v>6.6666666666666666E-2</c:v>
                </c:pt>
                <c:pt idx="1">
                  <c:v>0.1</c:v>
                </c:pt>
                <c:pt idx="2">
                  <c:v>6.6666666666666666E-2</c:v>
                </c:pt>
                <c:pt idx="3">
                  <c:v>0.3</c:v>
                </c:pt>
                <c:pt idx="4">
                  <c:v>0.46666666666666667</c:v>
                </c:pt>
              </c:numCache>
            </c:numRef>
          </c:val>
          <c:extLst>
            <c:ext xmlns:c16="http://schemas.microsoft.com/office/drawing/2014/chart" uri="{C3380CC4-5D6E-409C-BE32-E72D297353CC}">
              <c16:uniqueId val="{00000000-0CDD-4846-96D3-B5CB32AC4F96}"/>
            </c:ext>
          </c:extLst>
        </c:ser>
        <c:dLbls>
          <c:dLblPos val="inEnd"/>
          <c:showLegendKey val="0"/>
          <c:showVal val="1"/>
          <c:showCatName val="0"/>
          <c:showSerName val="0"/>
          <c:showPercent val="0"/>
          <c:showBubbleSize val="0"/>
        </c:dLbls>
        <c:gapWidth val="115"/>
        <c:overlap val="-20"/>
        <c:axId val="1629794448"/>
        <c:axId val="1629772816"/>
      </c:barChart>
      <c:catAx>
        <c:axId val="1629794448"/>
        <c:scaling>
          <c:orientation val="minMax"/>
        </c:scaling>
        <c:delete val="1"/>
        <c:axPos val="l"/>
        <c:majorTickMark val="none"/>
        <c:minorTickMark val="none"/>
        <c:tickLblPos val="nextTo"/>
        <c:crossAx val="1629772816"/>
        <c:crosses val="autoZero"/>
        <c:auto val="1"/>
        <c:lblAlgn val="ctr"/>
        <c:lblOffset val="100"/>
        <c:noMultiLvlLbl val="0"/>
      </c:catAx>
      <c:valAx>
        <c:axId val="162977281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29794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Administrativo!$E$366:$E$368</c:f>
              <c:numCache>
                <c:formatCode>0%</c:formatCode>
                <c:ptCount val="3"/>
                <c:pt idx="0">
                  <c:v>0.26666666666666666</c:v>
                </c:pt>
                <c:pt idx="1">
                  <c:v>0.26666666666666666</c:v>
                </c:pt>
                <c:pt idx="2">
                  <c:v>0.46666666666666667</c:v>
                </c:pt>
              </c:numCache>
            </c:numRef>
          </c:val>
          <c:extLst>
            <c:ext xmlns:c16="http://schemas.microsoft.com/office/drawing/2014/chart" uri="{C3380CC4-5D6E-409C-BE32-E72D297353CC}">
              <c16:uniqueId val="{00000000-B7DE-4475-8144-5BAD3DCA24C5}"/>
            </c:ext>
          </c:extLst>
        </c:ser>
        <c:dLbls>
          <c:dLblPos val="inEnd"/>
          <c:showLegendKey val="0"/>
          <c:showVal val="1"/>
          <c:showCatName val="0"/>
          <c:showSerName val="0"/>
          <c:showPercent val="0"/>
          <c:showBubbleSize val="0"/>
        </c:dLbls>
        <c:gapWidth val="115"/>
        <c:overlap val="-20"/>
        <c:axId val="1629775312"/>
        <c:axId val="1629779056"/>
      </c:barChart>
      <c:catAx>
        <c:axId val="1629775312"/>
        <c:scaling>
          <c:orientation val="minMax"/>
        </c:scaling>
        <c:delete val="1"/>
        <c:axPos val="l"/>
        <c:majorTickMark val="none"/>
        <c:minorTickMark val="none"/>
        <c:tickLblPos val="nextTo"/>
        <c:crossAx val="1629779056"/>
        <c:crosses val="autoZero"/>
        <c:auto val="1"/>
        <c:lblAlgn val="ctr"/>
        <c:lblOffset val="100"/>
        <c:noMultiLvlLbl val="0"/>
      </c:catAx>
      <c:valAx>
        <c:axId val="162977905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29775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Administrativo!$E$369:$E$372</c:f>
              <c:numCache>
                <c:formatCode>0%</c:formatCode>
                <c:ptCount val="4"/>
                <c:pt idx="0">
                  <c:v>0.1</c:v>
                </c:pt>
                <c:pt idx="1">
                  <c:v>6.6666666666666666E-2</c:v>
                </c:pt>
                <c:pt idx="2">
                  <c:v>0.16666666666666666</c:v>
                </c:pt>
                <c:pt idx="3">
                  <c:v>0.66666666666666663</c:v>
                </c:pt>
              </c:numCache>
            </c:numRef>
          </c:val>
          <c:extLst>
            <c:ext xmlns:c16="http://schemas.microsoft.com/office/drawing/2014/chart" uri="{C3380CC4-5D6E-409C-BE32-E72D297353CC}">
              <c16:uniqueId val="{00000000-7181-4B2A-AF74-05A3421E1693}"/>
            </c:ext>
          </c:extLst>
        </c:ser>
        <c:dLbls>
          <c:dLblPos val="inEnd"/>
          <c:showLegendKey val="0"/>
          <c:showVal val="1"/>
          <c:showCatName val="0"/>
          <c:showSerName val="0"/>
          <c:showPercent val="0"/>
          <c:showBubbleSize val="0"/>
        </c:dLbls>
        <c:gapWidth val="115"/>
        <c:overlap val="-20"/>
        <c:axId val="1629795696"/>
        <c:axId val="1629772400"/>
      </c:barChart>
      <c:catAx>
        <c:axId val="1629795696"/>
        <c:scaling>
          <c:orientation val="minMax"/>
        </c:scaling>
        <c:delete val="1"/>
        <c:axPos val="l"/>
        <c:majorTickMark val="none"/>
        <c:minorTickMark val="none"/>
        <c:tickLblPos val="nextTo"/>
        <c:crossAx val="1629772400"/>
        <c:crosses val="autoZero"/>
        <c:auto val="1"/>
        <c:lblAlgn val="ctr"/>
        <c:lblOffset val="100"/>
        <c:noMultiLvlLbl val="0"/>
      </c:catAx>
      <c:valAx>
        <c:axId val="162977240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29795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64177157496044E-2"/>
          <c:y val="8.0128205128205135E-2"/>
          <c:w val="0.8935664104861144"/>
          <c:h val="0.85576902887139106"/>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Administrativo!$E$49:$E$51</c:f>
              <c:numCache>
                <c:formatCode>0%</c:formatCode>
                <c:ptCount val="3"/>
                <c:pt idx="0">
                  <c:v>2.9411764705882353E-2</c:v>
                </c:pt>
                <c:pt idx="1">
                  <c:v>5.8823529411764705E-2</c:v>
                </c:pt>
                <c:pt idx="2">
                  <c:v>0.91176470588235292</c:v>
                </c:pt>
              </c:numCache>
            </c:numRef>
          </c:val>
          <c:extLst>
            <c:ext xmlns:c16="http://schemas.microsoft.com/office/drawing/2014/chart" uri="{C3380CC4-5D6E-409C-BE32-E72D297353CC}">
              <c16:uniqueId val="{00000000-28F5-443F-844E-D297FE914088}"/>
            </c:ext>
          </c:extLst>
        </c:ser>
        <c:dLbls>
          <c:dLblPos val="inEnd"/>
          <c:showLegendKey val="0"/>
          <c:showVal val="1"/>
          <c:showCatName val="0"/>
          <c:showSerName val="0"/>
          <c:showPercent val="0"/>
          <c:showBubbleSize val="0"/>
        </c:dLbls>
        <c:gapWidth val="115"/>
        <c:overlap val="-20"/>
        <c:axId val="1436978032"/>
        <c:axId val="1436995504"/>
      </c:barChart>
      <c:catAx>
        <c:axId val="1436978032"/>
        <c:scaling>
          <c:orientation val="minMax"/>
        </c:scaling>
        <c:delete val="1"/>
        <c:axPos val="l"/>
        <c:majorTickMark val="none"/>
        <c:minorTickMark val="none"/>
        <c:tickLblPos val="nextTo"/>
        <c:crossAx val="1436995504"/>
        <c:crosses val="autoZero"/>
        <c:auto val="1"/>
        <c:lblAlgn val="ctr"/>
        <c:lblOffset val="100"/>
        <c:noMultiLvlLbl val="0"/>
      </c:catAx>
      <c:valAx>
        <c:axId val="14369955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36978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283162976734728E-2"/>
          <c:y val="0.18947048627593521"/>
          <c:w val="0.89365459935225999"/>
          <c:h val="0.68995738609392421"/>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Administrativo!$E$373:$E$376</c:f>
              <c:numCache>
                <c:formatCode>0%</c:formatCode>
                <c:ptCount val="4"/>
                <c:pt idx="0">
                  <c:v>0</c:v>
                </c:pt>
                <c:pt idx="1">
                  <c:v>0.1</c:v>
                </c:pt>
                <c:pt idx="2">
                  <c:v>0</c:v>
                </c:pt>
                <c:pt idx="3">
                  <c:v>0.9</c:v>
                </c:pt>
              </c:numCache>
            </c:numRef>
          </c:val>
          <c:extLst>
            <c:ext xmlns:c16="http://schemas.microsoft.com/office/drawing/2014/chart" uri="{C3380CC4-5D6E-409C-BE32-E72D297353CC}">
              <c16:uniqueId val="{00000000-162F-4226-871A-F5748A5F59DA}"/>
            </c:ext>
          </c:extLst>
        </c:ser>
        <c:dLbls>
          <c:dLblPos val="inEnd"/>
          <c:showLegendKey val="0"/>
          <c:showVal val="1"/>
          <c:showCatName val="0"/>
          <c:showSerName val="0"/>
          <c:showPercent val="0"/>
          <c:showBubbleSize val="0"/>
        </c:dLbls>
        <c:gapWidth val="115"/>
        <c:overlap val="-20"/>
        <c:axId val="1629803184"/>
        <c:axId val="1629801104"/>
      </c:barChart>
      <c:catAx>
        <c:axId val="1629803184"/>
        <c:scaling>
          <c:orientation val="minMax"/>
        </c:scaling>
        <c:delete val="1"/>
        <c:axPos val="l"/>
        <c:majorTickMark val="none"/>
        <c:minorTickMark val="none"/>
        <c:tickLblPos val="nextTo"/>
        <c:crossAx val="1629801104"/>
        <c:crosses val="autoZero"/>
        <c:auto val="1"/>
        <c:lblAlgn val="ctr"/>
        <c:lblOffset val="100"/>
        <c:noMultiLvlLbl val="0"/>
      </c:catAx>
      <c:valAx>
        <c:axId val="16298011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298031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394983680883657E-2"/>
          <c:y val="0.11813042981404756"/>
          <c:w val="0.88921003263823273"/>
          <c:h val="0.83124224312278916"/>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Administrativo!$E$377:$E$380</c:f>
              <c:numCache>
                <c:formatCode>0%</c:formatCode>
                <c:ptCount val="4"/>
                <c:pt idx="0">
                  <c:v>0</c:v>
                </c:pt>
                <c:pt idx="1">
                  <c:v>0</c:v>
                </c:pt>
                <c:pt idx="2">
                  <c:v>0.2</c:v>
                </c:pt>
                <c:pt idx="3">
                  <c:v>0.8</c:v>
                </c:pt>
              </c:numCache>
            </c:numRef>
          </c:val>
          <c:extLst>
            <c:ext xmlns:c16="http://schemas.microsoft.com/office/drawing/2014/chart" uri="{C3380CC4-5D6E-409C-BE32-E72D297353CC}">
              <c16:uniqueId val="{00000000-AAE3-4E73-94FE-6E9B73D3B0CD}"/>
            </c:ext>
          </c:extLst>
        </c:ser>
        <c:dLbls>
          <c:dLblPos val="inEnd"/>
          <c:showLegendKey val="0"/>
          <c:showVal val="1"/>
          <c:showCatName val="0"/>
          <c:showSerName val="0"/>
          <c:showPercent val="0"/>
          <c:showBubbleSize val="0"/>
        </c:dLbls>
        <c:gapWidth val="115"/>
        <c:overlap val="-20"/>
        <c:axId val="1725204480"/>
        <c:axId val="1725189504"/>
      </c:barChart>
      <c:catAx>
        <c:axId val="1725204480"/>
        <c:scaling>
          <c:orientation val="minMax"/>
        </c:scaling>
        <c:delete val="1"/>
        <c:axPos val="l"/>
        <c:majorTickMark val="none"/>
        <c:minorTickMark val="none"/>
        <c:tickLblPos val="nextTo"/>
        <c:crossAx val="1725189504"/>
        <c:crosses val="autoZero"/>
        <c:auto val="1"/>
        <c:lblAlgn val="ctr"/>
        <c:lblOffset val="100"/>
        <c:noMultiLvlLbl val="0"/>
      </c:catAx>
      <c:valAx>
        <c:axId val="17251895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204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Administrativo!$E$388:$E$393</c:f>
              <c:numCache>
                <c:formatCode>0%</c:formatCode>
                <c:ptCount val="6"/>
                <c:pt idx="0">
                  <c:v>5.7142857142857141E-2</c:v>
                </c:pt>
                <c:pt idx="1">
                  <c:v>0.11428571428571428</c:v>
                </c:pt>
                <c:pt idx="2">
                  <c:v>0.14285714285714285</c:v>
                </c:pt>
                <c:pt idx="3">
                  <c:v>0.25714285714285712</c:v>
                </c:pt>
                <c:pt idx="4">
                  <c:v>0.4</c:v>
                </c:pt>
                <c:pt idx="5">
                  <c:v>2.8571428571428571E-2</c:v>
                </c:pt>
              </c:numCache>
            </c:numRef>
          </c:val>
          <c:extLst>
            <c:ext xmlns:c16="http://schemas.microsoft.com/office/drawing/2014/chart" uri="{C3380CC4-5D6E-409C-BE32-E72D297353CC}">
              <c16:uniqueId val="{00000000-9C11-4D48-B09F-BD92A1BF0D75}"/>
            </c:ext>
          </c:extLst>
        </c:ser>
        <c:dLbls>
          <c:dLblPos val="inEnd"/>
          <c:showLegendKey val="0"/>
          <c:showVal val="1"/>
          <c:showCatName val="0"/>
          <c:showSerName val="0"/>
          <c:showPercent val="0"/>
          <c:showBubbleSize val="0"/>
        </c:dLbls>
        <c:gapWidth val="115"/>
        <c:overlap val="-20"/>
        <c:axId val="1615795456"/>
        <c:axId val="1615796704"/>
      </c:barChart>
      <c:catAx>
        <c:axId val="1615795456"/>
        <c:scaling>
          <c:orientation val="minMax"/>
        </c:scaling>
        <c:delete val="1"/>
        <c:axPos val="l"/>
        <c:majorTickMark val="none"/>
        <c:minorTickMark val="none"/>
        <c:tickLblPos val="nextTo"/>
        <c:crossAx val="1615796704"/>
        <c:crosses val="autoZero"/>
        <c:auto val="1"/>
        <c:lblAlgn val="ctr"/>
        <c:lblOffset val="100"/>
        <c:noMultiLvlLbl val="0"/>
      </c:catAx>
      <c:valAx>
        <c:axId val="16157967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157954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Administrativo!$E$396:$E$399</c:f>
              <c:numCache>
                <c:formatCode>0%</c:formatCode>
                <c:ptCount val="4"/>
                <c:pt idx="0">
                  <c:v>0</c:v>
                </c:pt>
                <c:pt idx="1">
                  <c:v>0.22857142857142856</c:v>
                </c:pt>
                <c:pt idx="2">
                  <c:v>0.34285714285714286</c:v>
                </c:pt>
                <c:pt idx="3">
                  <c:v>0.42857142857142855</c:v>
                </c:pt>
              </c:numCache>
            </c:numRef>
          </c:val>
          <c:extLst>
            <c:ext xmlns:c16="http://schemas.microsoft.com/office/drawing/2014/chart" uri="{C3380CC4-5D6E-409C-BE32-E72D297353CC}">
              <c16:uniqueId val="{00000000-8ACC-49CE-AA93-01C47C26D417}"/>
            </c:ext>
          </c:extLst>
        </c:ser>
        <c:dLbls>
          <c:dLblPos val="inEnd"/>
          <c:showLegendKey val="0"/>
          <c:showVal val="1"/>
          <c:showCatName val="0"/>
          <c:showSerName val="0"/>
          <c:showPercent val="0"/>
          <c:showBubbleSize val="0"/>
        </c:dLbls>
        <c:gapWidth val="115"/>
        <c:overlap val="-20"/>
        <c:axId val="1436991760"/>
        <c:axId val="1436978864"/>
      </c:barChart>
      <c:catAx>
        <c:axId val="1436991760"/>
        <c:scaling>
          <c:orientation val="minMax"/>
        </c:scaling>
        <c:delete val="1"/>
        <c:axPos val="l"/>
        <c:majorTickMark val="none"/>
        <c:minorTickMark val="none"/>
        <c:tickLblPos val="nextTo"/>
        <c:crossAx val="1436978864"/>
        <c:crosses val="autoZero"/>
        <c:auto val="1"/>
        <c:lblAlgn val="ctr"/>
        <c:lblOffset val="100"/>
        <c:noMultiLvlLbl val="0"/>
      </c:catAx>
      <c:valAx>
        <c:axId val="143697886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3699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Administrativo!$E$400:$E$403</c:f>
              <c:numCache>
                <c:formatCode>0%</c:formatCode>
                <c:ptCount val="4"/>
                <c:pt idx="0">
                  <c:v>5.7142857142857141E-2</c:v>
                </c:pt>
                <c:pt idx="1">
                  <c:v>5.7142857142857141E-2</c:v>
                </c:pt>
                <c:pt idx="2">
                  <c:v>0.14285714285714285</c:v>
                </c:pt>
                <c:pt idx="3">
                  <c:v>0.74285714285714288</c:v>
                </c:pt>
              </c:numCache>
            </c:numRef>
          </c:val>
          <c:extLst>
            <c:ext xmlns:c16="http://schemas.microsoft.com/office/drawing/2014/chart" uri="{C3380CC4-5D6E-409C-BE32-E72D297353CC}">
              <c16:uniqueId val="{00000000-DCF2-4585-A3DF-C04F2B4F6996}"/>
            </c:ext>
          </c:extLst>
        </c:ser>
        <c:dLbls>
          <c:dLblPos val="inEnd"/>
          <c:showLegendKey val="0"/>
          <c:showVal val="1"/>
          <c:showCatName val="0"/>
          <c:showSerName val="0"/>
          <c:showPercent val="0"/>
          <c:showBubbleSize val="0"/>
        </c:dLbls>
        <c:gapWidth val="115"/>
        <c:overlap val="-20"/>
        <c:axId val="736881568"/>
        <c:axId val="736879904"/>
      </c:barChart>
      <c:catAx>
        <c:axId val="736881568"/>
        <c:scaling>
          <c:orientation val="minMax"/>
        </c:scaling>
        <c:delete val="1"/>
        <c:axPos val="l"/>
        <c:majorTickMark val="none"/>
        <c:minorTickMark val="none"/>
        <c:tickLblPos val="nextTo"/>
        <c:crossAx val="736879904"/>
        <c:crosses val="autoZero"/>
        <c:auto val="1"/>
        <c:lblAlgn val="ctr"/>
        <c:lblOffset val="100"/>
        <c:noMultiLvlLbl val="0"/>
      </c:catAx>
      <c:valAx>
        <c:axId val="7368799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36881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Administrativo!$E$404:$E$407</c:f>
              <c:numCache>
                <c:formatCode>0%</c:formatCode>
                <c:ptCount val="4"/>
                <c:pt idx="0">
                  <c:v>0</c:v>
                </c:pt>
                <c:pt idx="1">
                  <c:v>8.5714285714285715E-2</c:v>
                </c:pt>
                <c:pt idx="2">
                  <c:v>0.11428571428571428</c:v>
                </c:pt>
                <c:pt idx="3">
                  <c:v>0.8</c:v>
                </c:pt>
              </c:numCache>
            </c:numRef>
          </c:val>
          <c:extLst>
            <c:ext xmlns:c16="http://schemas.microsoft.com/office/drawing/2014/chart" uri="{C3380CC4-5D6E-409C-BE32-E72D297353CC}">
              <c16:uniqueId val="{00000000-1B99-40CB-9B2B-B26723CB3CF3}"/>
            </c:ext>
          </c:extLst>
        </c:ser>
        <c:dLbls>
          <c:dLblPos val="inEnd"/>
          <c:showLegendKey val="0"/>
          <c:showVal val="1"/>
          <c:showCatName val="0"/>
          <c:showSerName val="0"/>
          <c:showPercent val="0"/>
          <c:showBubbleSize val="0"/>
        </c:dLbls>
        <c:gapWidth val="115"/>
        <c:overlap val="-20"/>
        <c:axId val="1773804128"/>
        <c:axId val="1773821600"/>
      </c:barChart>
      <c:catAx>
        <c:axId val="1773804128"/>
        <c:scaling>
          <c:orientation val="minMax"/>
        </c:scaling>
        <c:delete val="1"/>
        <c:axPos val="l"/>
        <c:majorTickMark val="none"/>
        <c:minorTickMark val="none"/>
        <c:tickLblPos val="nextTo"/>
        <c:crossAx val="1773821600"/>
        <c:crosses val="autoZero"/>
        <c:auto val="1"/>
        <c:lblAlgn val="ctr"/>
        <c:lblOffset val="100"/>
        <c:noMultiLvlLbl val="0"/>
      </c:catAx>
      <c:valAx>
        <c:axId val="177382160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73804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Administrativo!$E$408:$E$411</c:f>
              <c:numCache>
                <c:formatCode>0%</c:formatCode>
                <c:ptCount val="4"/>
                <c:pt idx="0">
                  <c:v>0</c:v>
                </c:pt>
                <c:pt idx="1">
                  <c:v>0</c:v>
                </c:pt>
                <c:pt idx="2">
                  <c:v>0.31428571428571428</c:v>
                </c:pt>
                <c:pt idx="3">
                  <c:v>0.68571428571428572</c:v>
                </c:pt>
              </c:numCache>
            </c:numRef>
          </c:val>
          <c:extLst>
            <c:ext xmlns:c16="http://schemas.microsoft.com/office/drawing/2014/chart" uri="{C3380CC4-5D6E-409C-BE32-E72D297353CC}">
              <c16:uniqueId val="{00000000-6116-43D7-92AD-08697510FD33}"/>
            </c:ext>
          </c:extLst>
        </c:ser>
        <c:dLbls>
          <c:dLblPos val="inEnd"/>
          <c:showLegendKey val="0"/>
          <c:showVal val="1"/>
          <c:showCatName val="0"/>
          <c:showSerName val="0"/>
          <c:showPercent val="0"/>
          <c:showBubbleSize val="0"/>
        </c:dLbls>
        <c:gapWidth val="115"/>
        <c:overlap val="-20"/>
        <c:axId val="1867139904"/>
        <c:axId val="1867138656"/>
      </c:barChart>
      <c:catAx>
        <c:axId val="1867139904"/>
        <c:scaling>
          <c:orientation val="minMax"/>
        </c:scaling>
        <c:delete val="1"/>
        <c:axPos val="l"/>
        <c:majorTickMark val="none"/>
        <c:minorTickMark val="none"/>
        <c:tickLblPos val="nextTo"/>
        <c:crossAx val="1867138656"/>
        <c:crosses val="autoZero"/>
        <c:auto val="1"/>
        <c:lblAlgn val="ctr"/>
        <c:lblOffset val="100"/>
        <c:noMultiLvlLbl val="0"/>
      </c:catAx>
      <c:valAx>
        <c:axId val="186713865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67139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Administrativo!$E$418:$E$423</c:f>
              <c:numCache>
                <c:formatCode>0%</c:formatCode>
                <c:ptCount val="6"/>
                <c:pt idx="0">
                  <c:v>4.1666666666666664E-2</c:v>
                </c:pt>
                <c:pt idx="1">
                  <c:v>6.25E-2</c:v>
                </c:pt>
                <c:pt idx="2">
                  <c:v>0.10416666666666667</c:v>
                </c:pt>
                <c:pt idx="3">
                  <c:v>0.1875</c:v>
                </c:pt>
                <c:pt idx="4">
                  <c:v>0.54166666666666663</c:v>
                </c:pt>
                <c:pt idx="5">
                  <c:v>6.25E-2</c:v>
                </c:pt>
              </c:numCache>
            </c:numRef>
          </c:val>
          <c:extLst>
            <c:ext xmlns:c16="http://schemas.microsoft.com/office/drawing/2014/chart" uri="{C3380CC4-5D6E-409C-BE32-E72D297353CC}">
              <c16:uniqueId val="{00000000-2F6A-4913-B5E7-4CE18E569EBC}"/>
            </c:ext>
          </c:extLst>
        </c:ser>
        <c:dLbls>
          <c:dLblPos val="inEnd"/>
          <c:showLegendKey val="0"/>
          <c:showVal val="1"/>
          <c:showCatName val="0"/>
          <c:showSerName val="0"/>
          <c:showPercent val="0"/>
          <c:showBubbleSize val="0"/>
        </c:dLbls>
        <c:gapWidth val="115"/>
        <c:overlap val="-20"/>
        <c:axId val="1669952592"/>
        <c:axId val="1669945936"/>
      </c:barChart>
      <c:catAx>
        <c:axId val="1669952592"/>
        <c:scaling>
          <c:orientation val="minMax"/>
        </c:scaling>
        <c:delete val="1"/>
        <c:axPos val="l"/>
        <c:majorTickMark val="none"/>
        <c:minorTickMark val="none"/>
        <c:tickLblPos val="nextTo"/>
        <c:crossAx val="1669945936"/>
        <c:crosses val="autoZero"/>
        <c:auto val="1"/>
        <c:lblAlgn val="ctr"/>
        <c:lblOffset val="100"/>
        <c:noMultiLvlLbl val="0"/>
      </c:catAx>
      <c:valAx>
        <c:axId val="166994593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9525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Administrativo!$E$426:$E$429</c:f>
              <c:numCache>
                <c:formatCode>0%</c:formatCode>
                <c:ptCount val="4"/>
                <c:pt idx="0">
                  <c:v>0</c:v>
                </c:pt>
                <c:pt idx="1">
                  <c:v>0.20833333333333334</c:v>
                </c:pt>
                <c:pt idx="2">
                  <c:v>0.41666666666666669</c:v>
                </c:pt>
                <c:pt idx="3">
                  <c:v>0.375</c:v>
                </c:pt>
              </c:numCache>
            </c:numRef>
          </c:val>
          <c:extLst>
            <c:ext xmlns:c16="http://schemas.microsoft.com/office/drawing/2014/chart" uri="{C3380CC4-5D6E-409C-BE32-E72D297353CC}">
              <c16:uniqueId val="{00000000-AD3E-4C8B-AF61-213B69E5648B}"/>
            </c:ext>
          </c:extLst>
        </c:ser>
        <c:dLbls>
          <c:dLblPos val="inEnd"/>
          <c:showLegendKey val="0"/>
          <c:showVal val="1"/>
          <c:showCatName val="0"/>
          <c:showSerName val="0"/>
          <c:showPercent val="0"/>
          <c:showBubbleSize val="0"/>
        </c:dLbls>
        <c:gapWidth val="115"/>
        <c:overlap val="-20"/>
        <c:axId val="1629774480"/>
        <c:axId val="1629776144"/>
      </c:barChart>
      <c:catAx>
        <c:axId val="1629774480"/>
        <c:scaling>
          <c:orientation val="minMax"/>
        </c:scaling>
        <c:delete val="1"/>
        <c:axPos val="l"/>
        <c:majorTickMark val="none"/>
        <c:minorTickMark val="none"/>
        <c:tickLblPos val="nextTo"/>
        <c:crossAx val="1629776144"/>
        <c:crosses val="autoZero"/>
        <c:auto val="1"/>
        <c:lblAlgn val="ctr"/>
        <c:lblOffset val="100"/>
        <c:noMultiLvlLbl val="0"/>
      </c:catAx>
      <c:valAx>
        <c:axId val="162977614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29774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Administrativo!$E$431:$E$433</c:f>
              <c:numCache>
                <c:formatCode>0%</c:formatCode>
                <c:ptCount val="3"/>
                <c:pt idx="0">
                  <c:v>4.1666666666666664E-2</c:v>
                </c:pt>
                <c:pt idx="1">
                  <c:v>0.125</c:v>
                </c:pt>
                <c:pt idx="2">
                  <c:v>0.83333333333333337</c:v>
                </c:pt>
              </c:numCache>
            </c:numRef>
          </c:val>
          <c:extLst>
            <c:ext xmlns:c16="http://schemas.microsoft.com/office/drawing/2014/chart" uri="{C3380CC4-5D6E-409C-BE32-E72D297353CC}">
              <c16:uniqueId val="{00000000-4CFA-4B92-9598-0E81357677FF}"/>
            </c:ext>
          </c:extLst>
        </c:ser>
        <c:dLbls>
          <c:dLblPos val="inEnd"/>
          <c:showLegendKey val="0"/>
          <c:showVal val="1"/>
          <c:showCatName val="0"/>
          <c:showSerName val="0"/>
          <c:showPercent val="0"/>
          <c:showBubbleSize val="0"/>
        </c:dLbls>
        <c:gapWidth val="115"/>
        <c:overlap val="-20"/>
        <c:axId val="1773824928"/>
        <c:axId val="1773816608"/>
      </c:barChart>
      <c:catAx>
        <c:axId val="1773824928"/>
        <c:scaling>
          <c:orientation val="minMax"/>
        </c:scaling>
        <c:delete val="1"/>
        <c:axPos val="l"/>
        <c:majorTickMark val="none"/>
        <c:minorTickMark val="none"/>
        <c:tickLblPos val="nextTo"/>
        <c:crossAx val="1773816608"/>
        <c:crosses val="autoZero"/>
        <c:auto val="1"/>
        <c:lblAlgn val="ctr"/>
        <c:lblOffset val="100"/>
        <c:noMultiLvlLbl val="0"/>
      </c:catAx>
      <c:valAx>
        <c:axId val="177381660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73824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58207452165157E-2"/>
          <c:y val="9.3023255813953487E-2"/>
          <c:w val="0.91440080563947634"/>
          <c:h val="0.79969535058117736"/>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Administrativo!$E$53:$E$55</c:f>
              <c:numCache>
                <c:formatCode>0%</c:formatCode>
                <c:ptCount val="3"/>
                <c:pt idx="0">
                  <c:v>0.14705882352941177</c:v>
                </c:pt>
                <c:pt idx="1">
                  <c:v>0.20588235294117646</c:v>
                </c:pt>
                <c:pt idx="2">
                  <c:v>0.6470588235294118</c:v>
                </c:pt>
              </c:numCache>
            </c:numRef>
          </c:val>
          <c:extLst>
            <c:ext xmlns:c16="http://schemas.microsoft.com/office/drawing/2014/chart" uri="{C3380CC4-5D6E-409C-BE32-E72D297353CC}">
              <c16:uniqueId val="{00000000-9691-415F-A601-0B0CCD59438D}"/>
            </c:ext>
          </c:extLst>
        </c:ser>
        <c:dLbls>
          <c:dLblPos val="inEnd"/>
          <c:showLegendKey val="0"/>
          <c:showVal val="1"/>
          <c:showCatName val="0"/>
          <c:showSerName val="0"/>
          <c:showPercent val="0"/>
          <c:showBubbleSize val="0"/>
        </c:dLbls>
        <c:gapWidth val="115"/>
        <c:overlap val="-20"/>
        <c:axId val="1725209056"/>
        <c:axId val="1725191584"/>
      </c:barChart>
      <c:catAx>
        <c:axId val="1725209056"/>
        <c:scaling>
          <c:orientation val="minMax"/>
        </c:scaling>
        <c:delete val="1"/>
        <c:axPos val="l"/>
        <c:majorTickMark val="none"/>
        <c:minorTickMark val="none"/>
        <c:tickLblPos val="nextTo"/>
        <c:crossAx val="1725191584"/>
        <c:crosses val="autoZero"/>
        <c:auto val="1"/>
        <c:lblAlgn val="ctr"/>
        <c:lblOffset val="100"/>
        <c:noMultiLvlLbl val="0"/>
      </c:catAx>
      <c:valAx>
        <c:axId val="172519158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209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Administrativo!$E$435:$E$437</c:f>
              <c:numCache>
                <c:formatCode>0%</c:formatCode>
                <c:ptCount val="3"/>
                <c:pt idx="0">
                  <c:v>0.35416666666666669</c:v>
                </c:pt>
                <c:pt idx="1">
                  <c:v>0.14583333333333334</c:v>
                </c:pt>
                <c:pt idx="2">
                  <c:v>0.5</c:v>
                </c:pt>
              </c:numCache>
            </c:numRef>
          </c:val>
          <c:extLst>
            <c:ext xmlns:c16="http://schemas.microsoft.com/office/drawing/2014/chart" uri="{C3380CC4-5D6E-409C-BE32-E72D297353CC}">
              <c16:uniqueId val="{00000000-DE30-4389-8885-82FCD8B6F06E}"/>
            </c:ext>
          </c:extLst>
        </c:ser>
        <c:dLbls>
          <c:dLblPos val="inEnd"/>
          <c:showLegendKey val="0"/>
          <c:showVal val="1"/>
          <c:showCatName val="0"/>
          <c:showSerName val="0"/>
          <c:showPercent val="0"/>
          <c:showBubbleSize val="0"/>
        </c:dLbls>
        <c:gapWidth val="115"/>
        <c:overlap val="-20"/>
        <c:axId val="1725216960"/>
        <c:axId val="1725222368"/>
      </c:barChart>
      <c:catAx>
        <c:axId val="1725216960"/>
        <c:scaling>
          <c:orientation val="minMax"/>
        </c:scaling>
        <c:delete val="1"/>
        <c:axPos val="l"/>
        <c:majorTickMark val="none"/>
        <c:minorTickMark val="none"/>
        <c:tickLblPos val="nextTo"/>
        <c:crossAx val="1725222368"/>
        <c:crosses val="autoZero"/>
        <c:auto val="1"/>
        <c:lblAlgn val="ctr"/>
        <c:lblOffset val="100"/>
        <c:noMultiLvlLbl val="0"/>
      </c:catAx>
      <c:valAx>
        <c:axId val="172522236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25216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Administrativo!$E$439:$E$441</c:f>
              <c:numCache>
                <c:formatCode>0%</c:formatCode>
                <c:ptCount val="3"/>
                <c:pt idx="0">
                  <c:v>0.20833333333333334</c:v>
                </c:pt>
                <c:pt idx="1">
                  <c:v>0.41666666666666669</c:v>
                </c:pt>
                <c:pt idx="2">
                  <c:v>0.375</c:v>
                </c:pt>
              </c:numCache>
            </c:numRef>
          </c:val>
          <c:extLst>
            <c:ext xmlns:c16="http://schemas.microsoft.com/office/drawing/2014/chart" uri="{C3380CC4-5D6E-409C-BE32-E72D297353CC}">
              <c16:uniqueId val="{00000000-AE33-4EC3-B50C-DC2905E20983}"/>
            </c:ext>
          </c:extLst>
        </c:ser>
        <c:dLbls>
          <c:dLblPos val="inEnd"/>
          <c:showLegendKey val="0"/>
          <c:showVal val="1"/>
          <c:showCatName val="0"/>
          <c:showSerName val="0"/>
          <c:showPercent val="0"/>
          <c:showBubbleSize val="0"/>
        </c:dLbls>
        <c:gapWidth val="115"/>
        <c:overlap val="-20"/>
        <c:axId val="1669899344"/>
        <c:axId val="1669912240"/>
      </c:barChart>
      <c:catAx>
        <c:axId val="1669899344"/>
        <c:scaling>
          <c:orientation val="minMax"/>
        </c:scaling>
        <c:delete val="1"/>
        <c:axPos val="l"/>
        <c:majorTickMark val="none"/>
        <c:minorTickMark val="none"/>
        <c:tickLblPos val="nextTo"/>
        <c:crossAx val="1669912240"/>
        <c:crosses val="autoZero"/>
        <c:auto val="1"/>
        <c:lblAlgn val="ctr"/>
        <c:lblOffset val="100"/>
        <c:noMultiLvlLbl val="0"/>
      </c:catAx>
      <c:valAx>
        <c:axId val="166991224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8993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Administrativo!$E$252:$E$254</c:f>
              <c:numCache>
                <c:formatCode>0%</c:formatCode>
                <c:ptCount val="3"/>
                <c:pt idx="0">
                  <c:v>7.6923076923076927E-2</c:v>
                </c:pt>
                <c:pt idx="1">
                  <c:v>7.6923076923076927E-2</c:v>
                </c:pt>
                <c:pt idx="2">
                  <c:v>0.84615384615384615</c:v>
                </c:pt>
              </c:numCache>
            </c:numRef>
          </c:val>
          <c:extLst>
            <c:ext xmlns:c16="http://schemas.microsoft.com/office/drawing/2014/chart" uri="{C3380CC4-5D6E-409C-BE32-E72D297353CC}">
              <c16:uniqueId val="{00000000-9AFC-4391-B55E-87A59D7882F5}"/>
            </c:ext>
          </c:extLst>
        </c:ser>
        <c:dLbls>
          <c:dLblPos val="inEnd"/>
          <c:showLegendKey val="0"/>
          <c:showVal val="1"/>
          <c:showCatName val="0"/>
          <c:showSerName val="0"/>
          <c:showPercent val="0"/>
          <c:showBubbleSize val="0"/>
        </c:dLbls>
        <c:gapWidth val="115"/>
        <c:overlap val="-20"/>
        <c:axId val="1629746192"/>
        <c:axId val="1629756592"/>
      </c:barChart>
      <c:catAx>
        <c:axId val="1629746192"/>
        <c:scaling>
          <c:orientation val="minMax"/>
        </c:scaling>
        <c:delete val="1"/>
        <c:axPos val="l"/>
        <c:majorTickMark val="none"/>
        <c:minorTickMark val="none"/>
        <c:tickLblPos val="nextTo"/>
        <c:crossAx val="1629756592"/>
        <c:crosses val="autoZero"/>
        <c:auto val="1"/>
        <c:lblAlgn val="ctr"/>
        <c:lblOffset val="100"/>
        <c:noMultiLvlLbl val="0"/>
      </c:catAx>
      <c:valAx>
        <c:axId val="162975659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29746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Administrativo!$E$19:$E$22</c:f>
              <c:numCache>
                <c:formatCode>0%</c:formatCode>
                <c:ptCount val="4"/>
                <c:pt idx="0">
                  <c:v>0</c:v>
                </c:pt>
                <c:pt idx="1">
                  <c:v>0.29729729729729731</c:v>
                </c:pt>
                <c:pt idx="2">
                  <c:v>0.10810810810810811</c:v>
                </c:pt>
                <c:pt idx="3">
                  <c:v>0.59459459459459463</c:v>
                </c:pt>
              </c:numCache>
            </c:numRef>
          </c:val>
          <c:extLst>
            <c:ext xmlns:c16="http://schemas.microsoft.com/office/drawing/2014/chart" uri="{C3380CC4-5D6E-409C-BE32-E72D297353CC}">
              <c16:uniqueId val="{00000000-1768-4C84-AFB8-A28591B0E865}"/>
            </c:ext>
          </c:extLst>
        </c:ser>
        <c:dLbls>
          <c:dLblPos val="inEnd"/>
          <c:showLegendKey val="0"/>
          <c:showVal val="1"/>
          <c:showCatName val="0"/>
          <c:showSerName val="0"/>
          <c:showPercent val="0"/>
          <c:showBubbleSize val="0"/>
        </c:dLbls>
        <c:gapWidth val="115"/>
        <c:overlap val="-20"/>
        <c:axId val="1485477055"/>
        <c:axId val="1485467903"/>
      </c:barChart>
      <c:catAx>
        <c:axId val="1485477055"/>
        <c:scaling>
          <c:orientation val="minMax"/>
        </c:scaling>
        <c:delete val="1"/>
        <c:axPos val="l"/>
        <c:majorTickMark val="none"/>
        <c:minorTickMark val="none"/>
        <c:tickLblPos val="nextTo"/>
        <c:crossAx val="1485467903"/>
        <c:crosses val="autoZero"/>
        <c:auto val="1"/>
        <c:lblAlgn val="ctr"/>
        <c:lblOffset val="100"/>
        <c:noMultiLvlLbl val="0"/>
      </c:catAx>
      <c:valAx>
        <c:axId val="148546790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854770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Administrativo!$E$11:$E$14</c:f>
              <c:numCache>
                <c:formatCode>0%</c:formatCode>
                <c:ptCount val="4"/>
                <c:pt idx="0">
                  <c:v>0</c:v>
                </c:pt>
                <c:pt idx="1">
                  <c:v>5.4054054054054057E-2</c:v>
                </c:pt>
                <c:pt idx="2">
                  <c:v>0.54054054054054057</c:v>
                </c:pt>
                <c:pt idx="3">
                  <c:v>0.40540540540540543</c:v>
                </c:pt>
              </c:numCache>
            </c:numRef>
          </c:val>
          <c:extLst>
            <c:ext xmlns:c16="http://schemas.microsoft.com/office/drawing/2014/chart" uri="{C3380CC4-5D6E-409C-BE32-E72D297353CC}">
              <c16:uniqueId val="{00000000-5B42-4873-9447-32023C163530}"/>
            </c:ext>
          </c:extLst>
        </c:ser>
        <c:dLbls>
          <c:dLblPos val="inEnd"/>
          <c:showLegendKey val="0"/>
          <c:showVal val="1"/>
          <c:showCatName val="0"/>
          <c:showSerName val="0"/>
          <c:showPercent val="0"/>
          <c:showBubbleSize val="0"/>
        </c:dLbls>
        <c:gapWidth val="115"/>
        <c:overlap val="-20"/>
        <c:axId val="1605213615"/>
        <c:axId val="1605215279"/>
      </c:barChart>
      <c:catAx>
        <c:axId val="1605213615"/>
        <c:scaling>
          <c:orientation val="minMax"/>
        </c:scaling>
        <c:delete val="1"/>
        <c:axPos val="l"/>
        <c:majorTickMark val="none"/>
        <c:minorTickMark val="none"/>
        <c:tickLblPos val="nextTo"/>
        <c:crossAx val="1605215279"/>
        <c:crosses val="autoZero"/>
        <c:auto val="1"/>
        <c:lblAlgn val="ctr"/>
        <c:lblOffset val="100"/>
        <c:noMultiLvlLbl val="0"/>
      </c:catAx>
      <c:valAx>
        <c:axId val="160521527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052136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Administrativo!$E$11:$E$14</c:f>
              <c:numCache>
                <c:formatCode>0%</c:formatCode>
                <c:ptCount val="4"/>
                <c:pt idx="0">
                  <c:v>0</c:v>
                </c:pt>
                <c:pt idx="1">
                  <c:v>5.4054054054054057E-2</c:v>
                </c:pt>
                <c:pt idx="2">
                  <c:v>0.54054054054054057</c:v>
                </c:pt>
                <c:pt idx="3">
                  <c:v>0.40540540540540543</c:v>
                </c:pt>
              </c:numCache>
            </c:numRef>
          </c:val>
          <c:extLst>
            <c:ext xmlns:c16="http://schemas.microsoft.com/office/drawing/2014/chart" uri="{C3380CC4-5D6E-409C-BE32-E72D297353CC}">
              <c16:uniqueId val="{00000000-62CC-4A55-9DC5-47A4A7D6E07E}"/>
            </c:ext>
          </c:extLst>
        </c:ser>
        <c:dLbls>
          <c:dLblPos val="inEnd"/>
          <c:showLegendKey val="0"/>
          <c:showVal val="1"/>
          <c:showCatName val="0"/>
          <c:showSerName val="0"/>
          <c:showPercent val="0"/>
          <c:showBubbleSize val="0"/>
        </c:dLbls>
        <c:gapWidth val="115"/>
        <c:overlap val="-20"/>
        <c:axId val="1605213615"/>
        <c:axId val="1605215279"/>
      </c:barChart>
      <c:catAx>
        <c:axId val="1605213615"/>
        <c:scaling>
          <c:orientation val="minMax"/>
        </c:scaling>
        <c:delete val="1"/>
        <c:axPos val="l"/>
        <c:majorTickMark val="none"/>
        <c:minorTickMark val="none"/>
        <c:tickLblPos val="nextTo"/>
        <c:crossAx val="1605215279"/>
        <c:crosses val="autoZero"/>
        <c:auto val="1"/>
        <c:lblAlgn val="ctr"/>
        <c:lblOffset val="100"/>
        <c:noMultiLvlLbl val="0"/>
      </c:catAx>
      <c:valAx>
        <c:axId val="160521527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052136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Administrativo!$E$15:$E$18</c:f>
              <c:numCache>
                <c:formatCode>0%</c:formatCode>
                <c:ptCount val="4"/>
                <c:pt idx="0">
                  <c:v>0</c:v>
                </c:pt>
                <c:pt idx="1">
                  <c:v>0</c:v>
                </c:pt>
                <c:pt idx="2">
                  <c:v>0.10810810810810811</c:v>
                </c:pt>
                <c:pt idx="3">
                  <c:v>0.89189189189189189</c:v>
                </c:pt>
              </c:numCache>
            </c:numRef>
          </c:val>
          <c:extLst>
            <c:ext xmlns:c16="http://schemas.microsoft.com/office/drawing/2014/chart" uri="{C3380CC4-5D6E-409C-BE32-E72D297353CC}">
              <c16:uniqueId val="{00000000-7ACE-43B0-A6E5-A53429ED34B0}"/>
            </c:ext>
          </c:extLst>
        </c:ser>
        <c:dLbls>
          <c:dLblPos val="inEnd"/>
          <c:showLegendKey val="0"/>
          <c:showVal val="1"/>
          <c:showCatName val="0"/>
          <c:showSerName val="0"/>
          <c:showPercent val="0"/>
          <c:showBubbleSize val="0"/>
        </c:dLbls>
        <c:gapWidth val="115"/>
        <c:overlap val="-20"/>
        <c:axId val="1587216607"/>
        <c:axId val="1587192063"/>
      </c:barChart>
      <c:catAx>
        <c:axId val="1587216607"/>
        <c:scaling>
          <c:orientation val="minMax"/>
        </c:scaling>
        <c:delete val="1"/>
        <c:axPos val="l"/>
        <c:majorTickMark val="none"/>
        <c:minorTickMark val="none"/>
        <c:tickLblPos val="nextTo"/>
        <c:crossAx val="1587192063"/>
        <c:crosses val="autoZero"/>
        <c:auto val="1"/>
        <c:lblAlgn val="ctr"/>
        <c:lblOffset val="100"/>
        <c:noMultiLvlLbl val="0"/>
      </c:catAx>
      <c:valAx>
        <c:axId val="158719206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872166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Operativo!$E$5:$E$11</c:f>
              <c:numCache>
                <c:formatCode>0%</c:formatCode>
                <c:ptCount val="7"/>
                <c:pt idx="0">
                  <c:v>3.4482758620689655E-2</c:v>
                </c:pt>
                <c:pt idx="1">
                  <c:v>0.1206896551724138</c:v>
                </c:pt>
                <c:pt idx="2">
                  <c:v>5.1724137931034482E-2</c:v>
                </c:pt>
                <c:pt idx="3">
                  <c:v>8.6206896551724144E-2</c:v>
                </c:pt>
                <c:pt idx="4">
                  <c:v>0.17241379310344829</c:v>
                </c:pt>
                <c:pt idx="5">
                  <c:v>0.48275862068965519</c:v>
                </c:pt>
                <c:pt idx="6">
                  <c:v>5.1724137931034482E-2</c:v>
                </c:pt>
              </c:numCache>
            </c:numRef>
          </c:val>
          <c:extLst>
            <c:ext xmlns:c16="http://schemas.microsoft.com/office/drawing/2014/chart" uri="{C3380CC4-5D6E-409C-BE32-E72D297353CC}">
              <c16:uniqueId val="{00000000-A9EE-41AD-B991-0AE36DFE2C97}"/>
            </c:ext>
          </c:extLst>
        </c:ser>
        <c:dLbls>
          <c:dLblPos val="inEnd"/>
          <c:showLegendKey val="0"/>
          <c:showVal val="1"/>
          <c:showCatName val="0"/>
          <c:showSerName val="0"/>
          <c:showPercent val="0"/>
          <c:showBubbleSize val="0"/>
        </c:dLbls>
        <c:gapWidth val="115"/>
        <c:overlap val="-20"/>
        <c:axId val="1426657615"/>
        <c:axId val="1426668015"/>
      </c:barChart>
      <c:catAx>
        <c:axId val="1426657615"/>
        <c:scaling>
          <c:orientation val="minMax"/>
        </c:scaling>
        <c:delete val="1"/>
        <c:axPos val="l"/>
        <c:majorTickMark val="none"/>
        <c:minorTickMark val="none"/>
        <c:tickLblPos val="nextTo"/>
        <c:crossAx val="1426668015"/>
        <c:crosses val="autoZero"/>
        <c:auto val="1"/>
        <c:lblAlgn val="ctr"/>
        <c:lblOffset val="100"/>
        <c:noMultiLvlLbl val="0"/>
      </c:catAx>
      <c:valAx>
        <c:axId val="142666801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66576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Operativo!$E$14:$E$17</c:f>
              <c:numCache>
                <c:formatCode>0%</c:formatCode>
                <c:ptCount val="4"/>
                <c:pt idx="0">
                  <c:v>3.4482758620689655E-2</c:v>
                </c:pt>
                <c:pt idx="1">
                  <c:v>0.25862068965517243</c:v>
                </c:pt>
                <c:pt idx="2">
                  <c:v>0.36206896551724138</c:v>
                </c:pt>
                <c:pt idx="3">
                  <c:v>0.34482758620689657</c:v>
                </c:pt>
              </c:numCache>
            </c:numRef>
          </c:val>
          <c:extLst>
            <c:ext xmlns:c16="http://schemas.microsoft.com/office/drawing/2014/chart" uri="{C3380CC4-5D6E-409C-BE32-E72D297353CC}">
              <c16:uniqueId val="{00000000-789E-4C88-81E5-B5BDA1342249}"/>
            </c:ext>
          </c:extLst>
        </c:ser>
        <c:dLbls>
          <c:dLblPos val="inEnd"/>
          <c:showLegendKey val="0"/>
          <c:showVal val="1"/>
          <c:showCatName val="0"/>
          <c:showSerName val="0"/>
          <c:showPercent val="0"/>
          <c:showBubbleSize val="0"/>
        </c:dLbls>
        <c:gapWidth val="115"/>
        <c:overlap val="-20"/>
        <c:axId val="1571610159"/>
        <c:axId val="1571610575"/>
      </c:barChart>
      <c:catAx>
        <c:axId val="1571610159"/>
        <c:scaling>
          <c:orientation val="minMax"/>
        </c:scaling>
        <c:delete val="1"/>
        <c:axPos val="l"/>
        <c:majorTickMark val="none"/>
        <c:minorTickMark val="none"/>
        <c:tickLblPos val="nextTo"/>
        <c:crossAx val="1571610575"/>
        <c:crosses val="autoZero"/>
        <c:auto val="1"/>
        <c:lblAlgn val="ctr"/>
        <c:lblOffset val="100"/>
        <c:noMultiLvlLbl val="0"/>
      </c:catAx>
      <c:valAx>
        <c:axId val="157161057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716101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Operativo!$E$18:$E$21</c:f>
              <c:numCache>
                <c:formatCode>0%</c:formatCode>
                <c:ptCount val="4"/>
                <c:pt idx="0">
                  <c:v>0</c:v>
                </c:pt>
                <c:pt idx="1">
                  <c:v>0.13793103448275862</c:v>
                </c:pt>
                <c:pt idx="2">
                  <c:v>0.17241379310344829</c:v>
                </c:pt>
                <c:pt idx="3">
                  <c:v>0.68965517241379315</c:v>
                </c:pt>
              </c:numCache>
            </c:numRef>
          </c:val>
          <c:extLst>
            <c:ext xmlns:c16="http://schemas.microsoft.com/office/drawing/2014/chart" uri="{C3380CC4-5D6E-409C-BE32-E72D297353CC}">
              <c16:uniqueId val="{00000000-A58C-43D2-B31E-A9EAF06494F2}"/>
            </c:ext>
          </c:extLst>
        </c:ser>
        <c:dLbls>
          <c:dLblPos val="inEnd"/>
          <c:showLegendKey val="0"/>
          <c:showVal val="1"/>
          <c:showCatName val="0"/>
          <c:showSerName val="0"/>
          <c:showPercent val="0"/>
          <c:showBubbleSize val="0"/>
        </c:dLbls>
        <c:gapWidth val="115"/>
        <c:overlap val="-20"/>
        <c:axId val="1571603503"/>
        <c:axId val="1571610991"/>
      </c:barChart>
      <c:catAx>
        <c:axId val="1571603503"/>
        <c:scaling>
          <c:orientation val="minMax"/>
        </c:scaling>
        <c:delete val="1"/>
        <c:axPos val="l"/>
        <c:majorTickMark val="none"/>
        <c:minorTickMark val="none"/>
        <c:tickLblPos val="nextTo"/>
        <c:crossAx val="1571610991"/>
        <c:crosses val="autoZero"/>
        <c:auto val="1"/>
        <c:lblAlgn val="ctr"/>
        <c:lblOffset val="100"/>
        <c:noMultiLvlLbl val="0"/>
      </c:catAx>
      <c:valAx>
        <c:axId val="157161099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716035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84362139917695E-2"/>
          <c:y val="8.6741016109045846E-2"/>
          <c:w val="0.88683127572016462"/>
          <c:h val="0.82651796778190834"/>
        </c:manualLayout>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Administrativo!$E$61:$E$65</c:f>
              <c:numCache>
                <c:formatCode>0%</c:formatCode>
                <c:ptCount val="5"/>
                <c:pt idx="0">
                  <c:v>9.375E-2</c:v>
                </c:pt>
                <c:pt idx="1">
                  <c:v>0.15625</c:v>
                </c:pt>
                <c:pt idx="2">
                  <c:v>6.25E-2</c:v>
                </c:pt>
                <c:pt idx="3">
                  <c:v>0.34375</c:v>
                </c:pt>
                <c:pt idx="4">
                  <c:v>0.34375</c:v>
                </c:pt>
              </c:numCache>
            </c:numRef>
          </c:val>
          <c:extLst>
            <c:ext xmlns:c16="http://schemas.microsoft.com/office/drawing/2014/chart" uri="{C3380CC4-5D6E-409C-BE32-E72D297353CC}">
              <c16:uniqueId val="{00000000-B196-4B61-B162-0701AC86942E}"/>
            </c:ext>
          </c:extLst>
        </c:ser>
        <c:dLbls>
          <c:dLblPos val="inEnd"/>
          <c:showLegendKey val="0"/>
          <c:showVal val="1"/>
          <c:showCatName val="0"/>
          <c:showSerName val="0"/>
          <c:showPercent val="0"/>
          <c:showBubbleSize val="0"/>
        </c:dLbls>
        <c:gapWidth val="115"/>
        <c:overlap val="-20"/>
        <c:axId val="1669898928"/>
        <c:axId val="1669905168"/>
      </c:barChart>
      <c:catAx>
        <c:axId val="1669898928"/>
        <c:scaling>
          <c:orientation val="minMax"/>
        </c:scaling>
        <c:delete val="1"/>
        <c:axPos val="l"/>
        <c:majorTickMark val="none"/>
        <c:minorTickMark val="none"/>
        <c:tickLblPos val="nextTo"/>
        <c:crossAx val="1669905168"/>
        <c:crosses val="autoZero"/>
        <c:auto val="1"/>
        <c:lblAlgn val="ctr"/>
        <c:lblOffset val="100"/>
        <c:noMultiLvlLbl val="0"/>
      </c:catAx>
      <c:valAx>
        <c:axId val="166990516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69898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Operativo!$E$22:$E$25</c:f>
              <c:numCache>
                <c:formatCode>0%</c:formatCode>
                <c:ptCount val="4"/>
                <c:pt idx="0">
                  <c:v>3.4482758620689655E-2</c:v>
                </c:pt>
                <c:pt idx="1">
                  <c:v>0.1206896551724138</c:v>
                </c:pt>
                <c:pt idx="2">
                  <c:v>0.39655172413793105</c:v>
                </c:pt>
                <c:pt idx="3">
                  <c:v>0.44827586206896552</c:v>
                </c:pt>
              </c:numCache>
            </c:numRef>
          </c:val>
          <c:extLst>
            <c:ext xmlns:c16="http://schemas.microsoft.com/office/drawing/2014/chart" uri="{C3380CC4-5D6E-409C-BE32-E72D297353CC}">
              <c16:uniqueId val="{00000000-07EC-495E-91FF-9688128211E0}"/>
            </c:ext>
          </c:extLst>
        </c:ser>
        <c:dLbls>
          <c:dLblPos val="inEnd"/>
          <c:showLegendKey val="0"/>
          <c:showVal val="1"/>
          <c:showCatName val="0"/>
          <c:showSerName val="0"/>
          <c:showPercent val="0"/>
          <c:showBubbleSize val="0"/>
        </c:dLbls>
        <c:gapWidth val="115"/>
        <c:overlap val="-20"/>
        <c:axId val="1571596847"/>
        <c:axId val="1571583951"/>
      </c:barChart>
      <c:catAx>
        <c:axId val="1571596847"/>
        <c:scaling>
          <c:orientation val="minMax"/>
        </c:scaling>
        <c:delete val="1"/>
        <c:axPos val="l"/>
        <c:majorTickMark val="none"/>
        <c:minorTickMark val="none"/>
        <c:tickLblPos val="nextTo"/>
        <c:crossAx val="1571583951"/>
        <c:crosses val="autoZero"/>
        <c:auto val="1"/>
        <c:lblAlgn val="ctr"/>
        <c:lblOffset val="100"/>
        <c:noMultiLvlLbl val="0"/>
      </c:catAx>
      <c:valAx>
        <c:axId val="157158395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715968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Operativo!$E$26:$E$29</c:f>
              <c:numCache>
                <c:formatCode>0%</c:formatCode>
                <c:ptCount val="4"/>
                <c:pt idx="0">
                  <c:v>3.4482758620689655E-2</c:v>
                </c:pt>
                <c:pt idx="1">
                  <c:v>0.25862068965517243</c:v>
                </c:pt>
                <c:pt idx="2">
                  <c:v>0.36206896551724138</c:v>
                </c:pt>
                <c:pt idx="3">
                  <c:v>0.34482758620689657</c:v>
                </c:pt>
              </c:numCache>
            </c:numRef>
          </c:val>
          <c:extLst>
            <c:ext xmlns:c16="http://schemas.microsoft.com/office/drawing/2014/chart" uri="{C3380CC4-5D6E-409C-BE32-E72D297353CC}">
              <c16:uniqueId val="{00000000-BBBE-45A6-A9D3-5116CADE8241}"/>
            </c:ext>
          </c:extLst>
        </c:ser>
        <c:dLbls>
          <c:dLblPos val="inEnd"/>
          <c:showLegendKey val="0"/>
          <c:showVal val="1"/>
          <c:showCatName val="0"/>
          <c:showSerName val="0"/>
          <c:showPercent val="0"/>
          <c:showBubbleSize val="0"/>
        </c:dLbls>
        <c:gapWidth val="115"/>
        <c:overlap val="-20"/>
        <c:axId val="1571593935"/>
        <c:axId val="1571596015"/>
      </c:barChart>
      <c:catAx>
        <c:axId val="1571593935"/>
        <c:scaling>
          <c:orientation val="minMax"/>
        </c:scaling>
        <c:delete val="1"/>
        <c:axPos val="l"/>
        <c:majorTickMark val="none"/>
        <c:minorTickMark val="none"/>
        <c:tickLblPos val="nextTo"/>
        <c:crossAx val="1571596015"/>
        <c:crosses val="autoZero"/>
        <c:auto val="1"/>
        <c:lblAlgn val="ctr"/>
        <c:lblOffset val="100"/>
        <c:noMultiLvlLbl val="0"/>
      </c:catAx>
      <c:valAx>
        <c:axId val="157159601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71593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Operativo!$E$38:$E$44</c:f>
              <c:numCache>
                <c:formatCode>0%</c:formatCode>
                <c:ptCount val="7"/>
                <c:pt idx="0">
                  <c:v>0.10416666666666667</c:v>
                </c:pt>
                <c:pt idx="1">
                  <c:v>0.125</c:v>
                </c:pt>
                <c:pt idx="2">
                  <c:v>2.0833333333333332E-2</c:v>
                </c:pt>
                <c:pt idx="3">
                  <c:v>0.10416666666666667</c:v>
                </c:pt>
                <c:pt idx="4">
                  <c:v>0.125</c:v>
                </c:pt>
                <c:pt idx="5">
                  <c:v>0.5</c:v>
                </c:pt>
                <c:pt idx="6">
                  <c:v>2.0833333333333332E-2</c:v>
                </c:pt>
              </c:numCache>
            </c:numRef>
          </c:val>
          <c:extLst>
            <c:ext xmlns:c16="http://schemas.microsoft.com/office/drawing/2014/chart" uri="{C3380CC4-5D6E-409C-BE32-E72D297353CC}">
              <c16:uniqueId val="{00000000-B42A-4BF1-9390-BB6D201D42D3}"/>
            </c:ext>
          </c:extLst>
        </c:ser>
        <c:dLbls>
          <c:dLblPos val="inEnd"/>
          <c:showLegendKey val="0"/>
          <c:showVal val="1"/>
          <c:showCatName val="0"/>
          <c:showSerName val="0"/>
          <c:showPercent val="0"/>
          <c:showBubbleSize val="0"/>
        </c:dLbls>
        <c:gapWidth val="115"/>
        <c:overlap val="-20"/>
        <c:axId val="1424937919"/>
        <c:axId val="1424919615"/>
      </c:barChart>
      <c:catAx>
        <c:axId val="1424937919"/>
        <c:scaling>
          <c:orientation val="minMax"/>
        </c:scaling>
        <c:delete val="1"/>
        <c:axPos val="l"/>
        <c:majorTickMark val="none"/>
        <c:minorTickMark val="none"/>
        <c:tickLblPos val="nextTo"/>
        <c:crossAx val="1424919615"/>
        <c:crosses val="autoZero"/>
        <c:auto val="1"/>
        <c:lblAlgn val="ctr"/>
        <c:lblOffset val="100"/>
        <c:noMultiLvlLbl val="0"/>
      </c:catAx>
      <c:valAx>
        <c:axId val="142491961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379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Operativo!$E$48:$E$50</c:f>
              <c:numCache>
                <c:formatCode>0%</c:formatCode>
                <c:ptCount val="3"/>
                <c:pt idx="0">
                  <c:v>0.22916666666666666</c:v>
                </c:pt>
                <c:pt idx="1">
                  <c:v>0.45833333333333331</c:v>
                </c:pt>
                <c:pt idx="2">
                  <c:v>0.3125</c:v>
                </c:pt>
              </c:numCache>
            </c:numRef>
          </c:val>
          <c:extLst>
            <c:ext xmlns:c16="http://schemas.microsoft.com/office/drawing/2014/chart" uri="{C3380CC4-5D6E-409C-BE32-E72D297353CC}">
              <c16:uniqueId val="{00000000-ECE3-457C-80A7-FEFF318D9946}"/>
            </c:ext>
          </c:extLst>
        </c:ser>
        <c:dLbls>
          <c:dLblPos val="inEnd"/>
          <c:showLegendKey val="0"/>
          <c:showVal val="1"/>
          <c:showCatName val="0"/>
          <c:showSerName val="0"/>
          <c:showPercent val="0"/>
          <c:showBubbleSize val="0"/>
        </c:dLbls>
        <c:gapWidth val="115"/>
        <c:overlap val="-20"/>
        <c:axId val="1424920031"/>
        <c:axId val="1424927103"/>
      </c:barChart>
      <c:catAx>
        <c:axId val="1424920031"/>
        <c:scaling>
          <c:orientation val="minMax"/>
        </c:scaling>
        <c:delete val="1"/>
        <c:axPos val="l"/>
        <c:majorTickMark val="none"/>
        <c:minorTickMark val="none"/>
        <c:tickLblPos val="nextTo"/>
        <c:crossAx val="1424927103"/>
        <c:crosses val="autoZero"/>
        <c:auto val="1"/>
        <c:lblAlgn val="ctr"/>
        <c:lblOffset val="100"/>
        <c:noMultiLvlLbl val="0"/>
      </c:catAx>
      <c:valAx>
        <c:axId val="142492710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200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Operativo!$E$52:$E$54</c:f>
              <c:numCache>
                <c:formatCode>0%</c:formatCode>
                <c:ptCount val="3"/>
                <c:pt idx="0">
                  <c:v>8.3333333333333329E-2</c:v>
                </c:pt>
                <c:pt idx="1">
                  <c:v>0.10416666666666667</c:v>
                </c:pt>
                <c:pt idx="2">
                  <c:v>0.8125</c:v>
                </c:pt>
              </c:numCache>
            </c:numRef>
          </c:val>
          <c:extLst>
            <c:ext xmlns:c16="http://schemas.microsoft.com/office/drawing/2014/chart" uri="{C3380CC4-5D6E-409C-BE32-E72D297353CC}">
              <c16:uniqueId val="{00000000-0045-48BA-B45D-CD8646C2C60A}"/>
            </c:ext>
          </c:extLst>
        </c:ser>
        <c:dLbls>
          <c:dLblPos val="inEnd"/>
          <c:showLegendKey val="0"/>
          <c:showVal val="1"/>
          <c:showCatName val="0"/>
          <c:showSerName val="0"/>
          <c:showPercent val="0"/>
          <c:showBubbleSize val="0"/>
        </c:dLbls>
        <c:gapWidth val="115"/>
        <c:overlap val="-20"/>
        <c:axId val="1424916287"/>
        <c:axId val="1424924607"/>
      </c:barChart>
      <c:catAx>
        <c:axId val="1424916287"/>
        <c:scaling>
          <c:orientation val="minMax"/>
        </c:scaling>
        <c:delete val="1"/>
        <c:axPos val="l"/>
        <c:majorTickMark val="none"/>
        <c:minorTickMark val="none"/>
        <c:tickLblPos val="nextTo"/>
        <c:crossAx val="1424924607"/>
        <c:crosses val="autoZero"/>
        <c:auto val="1"/>
        <c:lblAlgn val="ctr"/>
        <c:lblOffset val="100"/>
        <c:noMultiLvlLbl val="0"/>
      </c:catAx>
      <c:valAx>
        <c:axId val="142492460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162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Operativo!$E$56:$E$58</c:f>
              <c:numCache>
                <c:formatCode>0%</c:formatCode>
                <c:ptCount val="3"/>
                <c:pt idx="0">
                  <c:v>0.33333333333333331</c:v>
                </c:pt>
                <c:pt idx="1">
                  <c:v>0.25</c:v>
                </c:pt>
                <c:pt idx="2">
                  <c:v>0.41666666666666669</c:v>
                </c:pt>
              </c:numCache>
            </c:numRef>
          </c:val>
          <c:extLst>
            <c:ext xmlns:c16="http://schemas.microsoft.com/office/drawing/2014/chart" uri="{C3380CC4-5D6E-409C-BE32-E72D297353CC}">
              <c16:uniqueId val="{00000000-420F-43E0-88DC-55596C195052}"/>
            </c:ext>
          </c:extLst>
        </c:ser>
        <c:dLbls>
          <c:dLblPos val="inEnd"/>
          <c:showLegendKey val="0"/>
          <c:showVal val="1"/>
          <c:showCatName val="0"/>
          <c:showSerName val="0"/>
          <c:showPercent val="0"/>
          <c:showBubbleSize val="0"/>
        </c:dLbls>
        <c:gapWidth val="115"/>
        <c:overlap val="-20"/>
        <c:axId val="1424949567"/>
        <c:axId val="1424943327"/>
      </c:barChart>
      <c:catAx>
        <c:axId val="1424949567"/>
        <c:scaling>
          <c:orientation val="minMax"/>
        </c:scaling>
        <c:delete val="1"/>
        <c:axPos val="l"/>
        <c:majorTickMark val="none"/>
        <c:minorTickMark val="none"/>
        <c:tickLblPos val="nextTo"/>
        <c:crossAx val="1424943327"/>
        <c:crosses val="autoZero"/>
        <c:auto val="1"/>
        <c:lblAlgn val="ctr"/>
        <c:lblOffset val="100"/>
        <c:noMultiLvlLbl val="0"/>
      </c:catAx>
      <c:valAx>
        <c:axId val="142494332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495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Operativo!$E$60:$E$62</c:f>
              <c:numCache>
                <c:formatCode>0%</c:formatCode>
                <c:ptCount val="3"/>
                <c:pt idx="0">
                  <c:v>0.22916666666666666</c:v>
                </c:pt>
                <c:pt idx="1">
                  <c:v>0.45833333333333331</c:v>
                </c:pt>
                <c:pt idx="2">
                  <c:v>0.3125</c:v>
                </c:pt>
              </c:numCache>
            </c:numRef>
          </c:val>
          <c:extLst>
            <c:ext xmlns:c16="http://schemas.microsoft.com/office/drawing/2014/chart" uri="{C3380CC4-5D6E-409C-BE32-E72D297353CC}">
              <c16:uniqueId val="{00000000-AF67-4D36-B89F-2994ED3E8E5D}"/>
            </c:ext>
          </c:extLst>
        </c:ser>
        <c:dLbls>
          <c:dLblPos val="inEnd"/>
          <c:showLegendKey val="0"/>
          <c:showVal val="1"/>
          <c:showCatName val="0"/>
          <c:showSerName val="0"/>
          <c:showPercent val="0"/>
          <c:showBubbleSize val="0"/>
        </c:dLbls>
        <c:gapWidth val="115"/>
        <c:overlap val="-20"/>
        <c:axId val="1424905055"/>
        <c:axId val="1424907967"/>
      </c:barChart>
      <c:catAx>
        <c:axId val="1424905055"/>
        <c:scaling>
          <c:orientation val="minMax"/>
        </c:scaling>
        <c:delete val="1"/>
        <c:axPos val="l"/>
        <c:majorTickMark val="none"/>
        <c:minorTickMark val="none"/>
        <c:tickLblPos val="nextTo"/>
        <c:crossAx val="1424907967"/>
        <c:crosses val="autoZero"/>
        <c:auto val="1"/>
        <c:lblAlgn val="ctr"/>
        <c:lblOffset val="100"/>
        <c:noMultiLvlLbl val="0"/>
      </c:catAx>
      <c:valAx>
        <c:axId val="142490796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050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Operativo!$E$69:$E$75</c:f>
              <c:numCache>
                <c:formatCode>0%</c:formatCode>
                <c:ptCount val="7"/>
                <c:pt idx="0">
                  <c:v>6.1224489795918366E-2</c:v>
                </c:pt>
                <c:pt idx="1">
                  <c:v>0.10204081632653061</c:v>
                </c:pt>
                <c:pt idx="2">
                  <c:v>6.1224489795918366E-2</c:v>
                </c:pt>
                <c:pt idx="3">
                  <c:v>0.12244897959183673</c:v>
                </c:pt>
                <c:pt idx="4">
                  <c:v>0.12244897959183673</c:v>
                </c:pt>
                <c:pt idx="5">
                  <c:v>0.48979591836734693</c:v>
                </c:pt>
                <c:pt idx="6">
                  <c:v>4.0816326530612242E-2</c:v>
                </c:pt>
              </c:numCache>
            </c:numRef>
          </c:val>
          <c:extLst>
            <c:ext xmlns:c16="http://schemas.microsoft.com/office/drawing/2014/chart" uri="{C3380CC4-5D6E-409C-BE32-E72D297353CC}">
              <c16:uniqueId val="{00000000-B72B-488D-A981-4446CF21188C}"/>
            </c:ext>
          </c:extLst>
        </c:ser>
        <c:dLbls>
          <c:dLblPos val="inEnd"/>
          <c:showLegendKey val="0"/>
          <c:showVal val="1"/>
          <c:showCatName val="0"/>
          <c:showSerName val="0"/>
          <c:showPercent val="0"/>
          <c:showBubbleSize val="0"/>
        </c:dLbls>
        <c:gapWidth val="115"/>
        <c:overlap val="-20"/>
        <c:axId val="1424904223"/>
        <c:axId val="1424900479"/>
      </c:barChart>
      <c:catAx>
        <c:axId val="1424904223"/>
        <c:scaling>
          <c:orientation val="minMax"/>
        </c:scaling>
        <c:delete val="1"/>
        <c:axPos val="l"/>
        <c:majorTickMark val="none"/>
        <c:minorTickMark val="none"/>
        <c:tickLblPos val="nextTo"/>
        <c:crossAx val="1424900479"/>
        <c:crosses val="autoZero"/>
        <c:auto val="1"/>
        <c:lblAlgn val="ctr"/>
        <c:lblOffset val="100"/>
        <c:noMultiLvlLbl val="0"/>
      </c:catAx>
      <c:valAx>
        <c:axId val="142490047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04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Operativo!$E$79:$E$81</c:f>
              <c:numCache>
                <c:formatCode>0%</c:formatCode>
                <c:ptCount val="3"/>
                <c:pt idx="0">
                  <c:v>0.12244897959183673</c:v>
                </c:pt>
                <c:pt idx="1">
                  <c:v>0.55102040816326525</c:v>
                </c:pt>
                <c:pt idx="2">
                  <c:v>0.32653061224489793</c:v>
                </c:pt>
              </c:numCache>
            </c:numRef>
          </c:val>
          <c:extLst>
            <c:ext xmlns:c16="http://schemas.microsoft.com/office/drawing/2014/chart" uri="{C3380CC4-5D6E-409C-BE32-E72D297353CC}">
              <c16:uniqueId val="{00000000-5E87-4917-9180-75D4DC191A21}"/>
            </c:ext>
          </c:extLst>
        </c:ser>
        <c:dLbls>
          <c:dLblPos val="inEnd"/>
          <c:showLegendKey val="0"/>
          <c:showVal val="1"/>
          <c:showCatName val="0"/>
          <c:showSerName val="0"/>
          <c:showPercent val="0"/>
          <c:showBubbleSize val="0"/>
        </c:dLbls>
        <c:gapWidth val="115"/>
        <c:overlap val="-20"/>
        <c:axId val="1424912959"/>
        <c:axId val="1424925439"/>
      </c:barChart>
      <c:catAx>
        <c:axId val="1424912959"/>
        <c:scaling>
          <c:orientation val="minMax"/>
        </c:scaling>
        <c:delete val="1"/>
        <c:axPos val="l"/>
        <c:majorTickMark val="none"/>
        <c:minorTickMark val="none"/>
        <c:tickLblPos val="nextTo"/>
        <c:crossAx val="1424925439"/>
        <c:crosses val="autoZero"/>
        <c:auto val="1"/>
        <c:lblAlgn val="ctr"/>
        <c:lblOffset val="100"/>
        <c:noMultiLvlLbl val="0"/>
      </c:catAx>
      <c:valAx>
        <c:axId val="142492543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129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Operativo!$E$83:$E$85</c:f>
              <c:numCache>
                <c:formatCode>0%</c:formatCode>
                <c:ptCount val="3"/>
                <c:pt idx="0">
                  <c:v>4.0816326530612242E-2</c:v>
                </c:pt>
                <c:pt idx="1">
                  <c:v>0.10204081632653061</c:v>
                </c:pt>
                <c:pt idx="2">
                  <c:v>0.8571428571428571</c:v>
                </c:pt>
              </c:numCache>
            </c:numRef>
          </c:val>
          <c:extLst>
            <c:ext xmlns:c16="http://schemas.microsoft.com/office/drawing/2014/chart" uri="{C3380CC4-5D6E-409C-BE32-E72D297353CC}">
              <c16:uniqueId val="{00000000-31C0-4875-8B1C-664747EAC9B7}"/>
            </c:ext>
          </c:extLst>
        </c:ser>
        <c:dLbls>
          <c:dLblPos val="inEnd"/>
          <c:showLegendKey val="0"/>
          <c:showVal val="1"/>
          <c:showCatName val="0"/>
          <c:showSerName val="0"/>
          <c:showPercent val="0"/>
          <c:showBubbleSize val="0"/>
        </c:dLbls>
        <c:gapWidth val="115"/>
        <c:overlap val="-20"/>
        <c:axId val="1424915455"/>
        <c:axId val="1424915871"/>
      </c:barChart>
      <c:catAx>
        <c:axId val="1424915455"/>
        <c:scaling>
          <c:orientation val="minMax"/>
        </c:scaling>
        <c:delete val="1"/>
        <c:axPos val="l"/>
        <c:majorTickMark val="none"/>
        <c:minorTickMark val="none"/>
        <c:tickLblPos val="nextTo"/>
        <c:crossAx val="1424915871"/>
        <c:crosses val="autoZero"/>
        <c:auto val="1"/>
        <c:lblAlgn val="ctr"/>
        <c:lblOffset val="100"/>
        <c:noMultiLvlLbl val="0"/>
      </c:catAx>
      <c:valAx>
        <c:axId val="142491587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154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13187954309447E-2"/>
          <c:y val="0.15406162464985995"/>
          <c:w val="0.88577362409138105"/>
          <c:h val="0.78991596638655459"/>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Administrativo!$E$69:$E$71</c:f>
              <c:numCache>
                <c:formatCode>0%</c:formatCode>
                <c:ptCount val="3"/>
                <c:pt idx="0">
                  <c:v>9.375E-2</c:v>
                </c:pt>
                <c:pt idx="1">
                  <c:v>0.3125</c:v>
                </c:pt>
                <c:pt idx="2">
                  <c:v>0.59375</c:v>
                </c:pt>
              </c:numCache>
            </c:numRef>
          </c:val>
          <c:extLst>
            <c:ext xmlns:c16="http://schemas.microsoft.com/office/drawing/2014/chart" uri="{C3380CC4-5D6E-409C-BE32-E72D297353CC}">
              <c16:uniqueId val="{00000000-7E88-408A-93AF-ADDB6FCC12B6}"/>
            </c:ext>
          </c:extLst>
        </c:ser>
        <c:dLbls>
          <c:dLblPos val="inEnd"/>
          <c:showLegendKey val="0"/>
          <c:showVal val="1"/>
          <c:showCatName val="0"/>
          <c:showSerName val="0"/>
          <c:showPercent val="0"/>
          <c:showBubbleSize val="0"/>
        </c:dLbls>
        <c:gapWidth val="115"/>
        <c:overlap val="-20"/>
        <c:axId val="1749299168"/>
        <c:axId val="1749307488"/>
      </c:barChart>
      <c:catAx>
        <c:axId val="1749299168"/>
        <c:scaling>
          <c:orientation val="minMax"/>
        </c:scaling>
        <c:delete val="1"/>
        <c:axPos val="l"/>
        <c:majorTickMark val="none"/>
        <c:minorTickMark val="none"/>
        <c:tickLblPos val="nextTo"/>
        <c:crossAx val="1749307488"/>
        <c:crosses val="autoZero"/>
        <c:auto val="1"/>
        <c:lblAlgn val="ctr"/>
        <c:lblOffset val="100"/>
        <c:noMultiLvlLbl val="0"/>
      </c:catAx>
      <c:valAx>
        <c:axId val="174930748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49299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Operativo!$E$87:$E$89</c:f>
              <c:numCache>
                <c:formatCode>0%</c:formatCode>
                <c:ptCount val="3"/>
                <c:pt idx="0">
                  <c:v>0.22448979591836735</c:v>
                </c:pt>
                <c:pt idx="1">
                  <c:v>0.30612244897959184</c:v>
                </c:pt>
                <c:pt idx="2">
                  <c:v>0.46938775510204084</c:v>
                </c:pt>
              </c:numCache>
            </c:numRef>
          </c:val>
          <c:extLst>
            <c:ext xmlns:c16="http://schemas.microsoft.com/office/drawing/2014/chart" uri="{C3380CC4-5D6E-409C-BE32-E72D297353CC}">
              <c16:uniqueId val="{00000000-519A-4C10-A67F-5F6A4CCB1C20}"/>
            </c:ext>
          </c:extLst>
        </c:ser>
        <c:dLbls>
          <c:dLblPos val="inEnd"/>
          <c:showLegendKey val="0"/>
          <c:showVal val="1"/>
          <c:showCatName val="0"/>
          <c:showSerName val="0"/>
          <c:showPercent val="0"/>
          <c:showBubbleSize val="0"/>
        </c:dLbls>
        <c:gapWidth val="115"/>
        <c:overlap val="-20"/>
        <c:axId val="1424889663"/>
        <c:axId val="1424893823"/>
      </c:barChart>
      <c:catAx>
        <c:axId val="1424889663"/>
        <c:scaling>
          <c:orientation val="minMax"/>
        </c:scaling>
        <c:delete val="1"/>
        <c:axPos val="l"/>
        <c:majorTickMark val="none"/>
        <c:minorTickMark val="none"/>
        <c:tickLblPos val="nextTo"/>
        <c:crossAx val="1424893823"/>
        <c:crosses val="autoZero"/>
        <c:auto val="1"/>
        <c:lblAlgn val="ctr"/>
        <c:lblOffset val="100"/>
        <c:noMultiLvlLbl val="0"/>
      </c:catAx>
      <c:valAx>
        <c:axId val="142489382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8896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Operativo!$E$91:$E$93</c:f>
              <c:numCache>
                <c:formatCode>0%</c:formatCode>
                <c:ptCount val="3"/>
                <c:pt idx="0">
                  <c:v>0.12244897959183673</c:v>
                </c:pt>
                <c:pt idx="1">
                  <c:v>0.55102040816326525</c:v>
                </c:pt>
                <c:pt idx="2">
                  <c:v>0.32653061224489793</c:v>
                </c:pt>
              </c:numCache>
            </c:numRef>
          </c:val>
          <c:extLst>
            <c:ext xmlns:c16="http://schemas.microsoft.com/office/drawing/2014/chart" uri="{C3380CC4-5D6E-409C-BE32-E72D297353CC}">
              <c16:uniqueId val="{00000000-42BF-4CE3-9380-0304346D57D3}"/>
            </c:ext>
          </c:extLst>
        </c:ser>
        <c:dLbls>
          <c:dLblPos val="inEnd"/>
          <c:showLegendKey val="0"/>
          <c:showVal val="1"/>
          <c:showCatName val="0"/>
          <c:showSerName val="0"/>
          <c:showPercent val="0"/>
          <c:showBubbleSize val="0"/>
        </c:dLbls>
        <c:gapWidth val="115"/>
        <c:overlap val="-20"/>
        <c:axId val="800668863"/>
        <c:axId val="800670943"/>
      </c:barChart>
      <c:catAx>
        <c:axId val="800668863"/>
        <c:scaling>
          <c:orientation val="minMax"/>
        </c:scaling>
        <c:delete val="1"/>
        <c:axPos val="l"/>
        <c:majorTickMark val="none"/>
        <c:minorTickMark val="none"/>
        <c:tickLblPos val="nextTo"/>
        <c:crossAx val="800670943"/>
        <c:crosses val="autoZero"/>
        <c:auto val="1"/>
        <c:lblAlgn val="ctr"/>
        <c:lblOffset val="100"/>
        <c:noMultiLvlLbl val="0"/>
      </c:catAx>
      <c:valAx>
        <c:axId val="80067094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00668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Operativo!$E$100:$E$106</c:f>
              <c:numCache>
                <c:formatCode>0%</c:formatCode>
                <c:ptCount val="7"/>
                <c:pt idx="0">
                  <c:v>7.0175438596491224E-2</c:v>
                </c:pt>
                <c:pt idx="1">
                  <c:v>8.771929824561403E-2</c:v>
                </c:pt>
                <c:pt idx="2">
                  <c:v>5.2631578947368418E-2</c:v>
                </c:pt>
                <c:pt idx="3">
                  <c:v>8.771929824561403E-2</c:v>
                </c:pt>
                <c:pt idx="4">
                  <c:v>0.10526315789473684</c:v>
                </c:pt>
                <c:pt idx="5">
                  <c:v>0.54385964912280704</c:v>
                </c:pt>
                <c:pt idx="6">
                  <c:v>5.2631578947368418E-2</c:v>
                </c:pt>
              </c:numCache>
            </c:numRef>
          </c:val>
          <c:extLst>
            <c:ext xmlns:c16="http://schemas.microsoft.com/office/drawing/2014/chart" uri="{C3380CC4-5D6E-409C-BE32-E72D297353CC}">
              <c16:uniqueId val="{00000000-5819-49A7-B7D1-92A1EAB4D31B}"/>
            </c:ext>
          </c:extLst>
        </c:ser>
        <c:dLbls>
          <c:dLblPos val="inEnd"/>
          <c:showLegendKey val="0"/>
          <c:showVal val="1"/>
          <c:showCatName val="0"/>
          <c:showSerName val="0"/>
          <c:showPercent val="0"/>
          <c:showBubbleSize val="0"/>
        </c:dLbls>
        <c:gapWidth val="115"/>
        <c:overlap val="-20"/>
        <c:axId val="1424937087"/>
        <c:axId val="1424917951"/>
      </c:barChart>
      <c:catAx>
        <c:axId val="1424937087"/>
        <c:scaling>
          <c:orientation val="minMax"/>
        </c:scaling>
        <c:delete val="1"/>
        <c:axPos val="l"/>
        <c:majorTickMark val="none"/>
        <c:minorTickMark val="none"/>
        <c:tickLblPos val="nextTo"/>
        <c:crossAx val="1424917951"/>
        <c:crosses val="autoZero"/>
        <c:auto val="1"/>
        <c:lblAlgn val="ctr"/>
        <c:lblOffset val="100"/>
        <c:noMultiLvlLbl val="0"/>
      </c:catAx>
      <c:valAx>
        <c:axId val="142491795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370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Operativo!$E$110:$E$112</c:f>
              <c:numCache>
                <c:formatCode>0%</c:formatCode>
                <c:ptCount val="3"/>
                <c:pt idx="0">
                  <c:v>0.24561403508771928</c:v>
                </c:pt>
                <c:pt idx="1">
                  <c:v>0.45614035087719296</c:v>
                </c:pt>
                <c:pt idx="2">
                  <c:v>0.2982456140350877</c:v>
                </c:pt>
              </c:numCache>
            </c:numRef>
          </c:val>
          <c:extLst>
            <c:ext xmlns:c16="http://schemas.microsoft.com/office/drawing/2014/chart" uri="{C3380CC4-5D6E-409C-BE32-E72D297353CC}">
              <c16:uniqueId val="{00000000-C21F-4DCE-BEEB-20C7141F7D41}"/>
            </c:ext>
          </c:extLst>
        </c:ser>
        <c:dLbls>
          <c:dLblPos val="inEnd"/>
          <c:showLegendKey val="0"/>
          <c:showVal val="1"/>
          <c:showCatName val="0"/>
          <c:showSerName val="0"/>
          <c:showPercent val="0"/>
          <c:showBubbleSize val="0"/>
        </c:dLbls>
        <c:gapWidth val="115"/>
        <c:overlap val="-20"/>
        <c:axId val="801775151"/>
        <c:axId val="801778479"/>
      </c:barChart>
      <c:catAx>
        <c:axId val="801775151"/>
        <c:scaling>
          <c:orientation val="minMax"/>
        </c:scaling>
        <c:delete val="1"/>
        <c:axPos val="l"/>
        <c:majorTickMark val="none"/>
        <c:minorTickMark val="none"/>
        <c:tickLblPos val="nextTo"/>
        <c:crossAx val="801778479"/>
        <c:crosses val="autoZero"/>
        <c:auto val="1"/>
        <c:lblAlgn val="ctr"/>
        <c:lblOffset val="100"/>
        <c:noMultiLvlLbl val="0"/>
      </c:catAx>
      <c:valAx>
        <c:axId val="801778479"/>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017751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48004804484185E-2"/>
          <c:y val="0.10279001468428781"/>
          <c:w val="0.88012678499933272"/>
          <c:h val="0.82408223201174746"/>
        </c:manualLayout>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Operativo!$E$114:$E$116</c:f>
              <c:numCache>
                <c:formatCode>0%</c:formatCode>
                <c:ptCount val="3"/>
                <c:pt idx="0">
                  <c:v>1.7543859649122806E-2</c:v>
                </c:pt>
                <c:pt idx="1">
                  <c:v>0.19298245614035087</c:v>
                </c:pt>
                <c:pt idx="2">
                  <c:v>0.78947368421052633</c:v>
                </c:pt>
              </c:numCache>
            </c:numRef>
          </c:val>
          <c:extLst>
            <c:ext xmlns:c16="http://schemas.microsoft.com/office/drawing/2014/chart" uri="{C3380CC4-5D6E-409C-BE32-E72D297353CC}">
              <c16:uniqueId val="{00000000-036B-4C9C-A133-2EE1998F2055}"/>
            </c:ext>
          </c:extLst>
        </c:ser>
        <c:dLbls>
          <c:dLblPos val="inEnd"/>
          <c:showLegendKey val="0"/>
          <c:showVal val="1"/>
          <c:showCatName val="0"/>
          <c:showSerName val="0"/>
          <c:showPercent val="0"/>
          <c:showBubbleSize val="0"/>
        </c:dLbls>
        <c:gapWidth val="115"/>
        <c:overlap val="-20"/>
        <c:axId val="1424939167"/>
        <c:axId val="1424939583"/>
      </c:barChart>
      <c:catAx>
        <c:axId val="1424939167"/>
        <c:scaling>
          <c:orientation val="minMax"/>
        </c:scaling>
        <c:delete val="1"/>
        <c:axPos val="l"/>
        <c:majorTickMark val="none"/>
        <c:minorTickMark val="none"/>
        <c:tickLblPos val="nextTo"/>
        <c:crossAx val="1424939583"/>
        <c:crosses val="autoZero"/>
        <c:auto val="1"/>
        <c:lblAlgn val="ctr"/>
        <c:lblOffset val="100"/>
        <c:noMultiLvlLbl val="0"/>
      </c:catAx>
      <c:valAx>
        <c:axId val="142493958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39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Operativo!$E$118:$E$120</c:f>
              <c:numCache>
                <c:formatCode>0%</c:formatCode>
                <c:ptCount val="3"/>
                <c:pt idx="0">
                  <c:v>0.2807017543859649</c:v>
                </c:pt>
                <c:pt idx="1">
                  <c:v>0.40350877192982454</c:v>
                </c:pt>
                <c:pt idx="2">
                  <c:v>0.31578947368421051</c:v>
                </c:pt>
              </c:numCache>
            </c:numRef>
          </c:val>
          <c:extLst>
            <c:ext xmlns:c16="http://schemas.microsoft.com/office/drawing/2014/chart" uri="{C3380CC4-5D6E-409C-BE32-E72D297353CC}">
              <c16:uniqueId val="{00000000-B610-4F20-A91D-B3D5700840D4}"/>
            </c:ext>
          </c:extLst>
        </c:ser>
        <c:dLbls>
          <c:dLblPos val="inEnd"/>
          <c:showLegendKey val="0"/>
          <c:showVal val="1"/>
          <c:showCatName val="0"/>
          <c:showSerName val="0"/>
          <c:showPercent val="0"/>
          <c:showBubbleSize val="0"/>
        </c:dLbls>
        <c:gapWidth val="115"/>
        <c:overlap val="-20"/>
        <c:axId val="1424908799"/>
        <c:axId val="1424885503"/>
      </c:barChart>
      <c:catAx>
        <c:axId val="1424908799"/>
        <c:scaling>
          <c:orientation val="minMax"/>
        </c:scaling>
        <c:delete val="1"/>
        <c:axPos val="l"/>
        <c:majorTickMark val="none"/>
        <c:minorTickMark val="none"/>
        <c:tickLblPos val="nextTo"/>
        <c:crossAx val="1424885503"/>
        <c:crosses val="autoZero"/>
        <c:auto val="1"/>
        <c:lblAlgn val="ctr"/>
        <c:lblOffset val="100"/>
        <c:noMultiLvlLbl val="0"/>
      </c:catAx>
      <c:valAx>
        <c:axId val="142488550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9087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Operativo!$E$122:$E$124</c:f>
              <c:numCache>
                <c:formatCode>0%</c:formatCode>
                <c:ptCount val="3"/>
                <c:pt idx="0">
                  <c:v>0.24561403508771928</c:v>
                </c:pt>
                <c:pt idx="1">
                  <c:v>0.45614035087719296</c:v>
                </c:pt>
                <c:pt idx="2">
                  <c:v>0.2982456140350877</c:v>
                </c:pt>
              </c:numCache>
            </c:numRef>
          </c:val>
          <c:extLst>
            <c:ext xmlns:c16="http://schemas.microsoft.com/office/drawing/2014/chart" uri="{C3380CC4-5D6E-409C-BE32-E72D297353CC}">
              <c16:uniqueId val="{00000000-B930-460B-97CD-D2092CCD7DF8}"/>
            </c:ext>
          </c:extLst>
        </c:ser>
        <c:dLbls>
          <c:dLblPos val="inEnd"/>
          <c:showLegendKey val="0"/>
          <c:showVal val="1"/>
          <c:showCatName val="0"/>
          <c:showSerName val="0"/>
          <c:showPercent val="0"/>
          <c:showBubbleSize val="0"/>
        </c:dLbls>
        <c:gapWidth val="115"/>
        <c:overlap val="-20"/>
        <c:axId val="801777647"/>
        <c:axId val="801775567"/>
      </c:barChart>
      <c:catAx>
        <c:axId val="801777647"/>
        <c:scaling>
          <c:orientation val="minMax"/>
        </c:scaling>
        <c:delete val="1"/>
        <c:axPos val="l"/>
        <c:majorTickMark val="none"/>
        <c:minorTickMark val="none"/>
        <c:tickLblPos val="nextTo"/>
        <c:crossAx val="801775567"/>
        <c:crosses val="autoZero"/>
        <c:auto val="1"/>
        <c:lblAlgn val="ctr"/>
        <c:lblOffset val="100"/>
        <c:noMultiLvlLbl val="0"/>
      </c:catAx>
      <c:valAx>
        <c:axId val="801775567"/>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01777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Operativo!$E$132:$E$137</c:f>
              <c:numCache>
                <c:formatCode>0%</c:formatCode>
                <c:ptCount val="6"/>
                <c:pt idx="0">
                  <c:v>8.1081081081081086E-2</c:v>
                </c:pt>
                <c:pt idx="1">
                  <c:v>8.1081081081081086E-2</c:v>
                </c:pt>
                <c:pt idx="2">
                  <c:v>0.10810810810810811</c:v>
                </c:pt>
                <c:pt idx="3">
                  <c:v>0.13513513513513514</c:v>
                </c:pt>
                <c:pt idx="4">
                  <c:v>0.56756756756756754</c:v>
                </c:pt>
                <c:pt idx="5">
                  <c:v>2.7027027027027029E-2</c:v>
                </c:pt>
              </c:numCache>
            </c:numRef>
          </c:val>
          <c:extLst>
            <c:ext xmlns:c16="http://schemas.microsoft.com/office/drawing/2014/chart" uri="{C3380CC4-5D6E-409C-BE32-E72D297353CC}">
              <c16:uniqueId val="{00000000-B781-4EA6-B0BC-CD210E9EFE11}"/>
            </c:ext>
          </c:extLst>
        </c:ser>
        <c:dLbls>
          <c:dLblPos val="inEnd"/>
          <c:showLegendKey val="0"/>
          <c:showVal val="1"/>
          <c:showCatName val="0"/>
          <c:showSerName val="0"/>
          <c:showPercent val="0"/>
          <c:showBubbleSize val="0"/>
        </c:dLbls>
        <c:gapWidth val="115"/>
        <c:overlap val="-20"/>
        <c:axId val="795521567"/>
        <c:axId val="795521983"/>
      </c:barChart>
      <c:catAx>
        <c:axId val="795521567"/>
        <c:scaling>
          <c:orientation val="minMax"/>
        </c:scaling>
        <c:delete val="1"/>
        <c:axPos val="l"/>
        <c:majorTickMark val="none"/>
        <c:minorTickMark val="none"/>
        <c:tickLblPos val="nextTo"/>
        <c:crossAx val="795521983"/>
        <c:crosses val="autoZero"/>
        <c:auto val="1"/>
        <c:lblAlgn val="ctr"/>
        <c:lblOffset val="100"/>
        <c:noMultiLvlLbl val="0"/>
      </c:catAx>
      <c:valAx>
        <c:axId val="795521983"/>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955215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Operativo!$E$141:$E$143</c:f>
              <c:numCache>
                <c:formatCode>0%</c:formatCode>
                <c:ptCount val="3"/>
                <c:pt idx="0">
                  <c:v>0.16216216216216217</c:v>
                </c:pt>
                <c:pt idx="1">
                  <c:v>0.51351351351351349</c:v>
                </c:pt>
                <c:pt idx="2">
                  <c:v>0.32432432432432434</c:v>
                </c:pt>
              </c:numCache>
            </c:numRef>
          </c:val>
          <c:extLst>
            <c:ext xmlns:c16="http://schemas.microsoft.com/office/drawing/2014/chart" uri="{C3380CC4-5D6E-409C-BE32-E72D297353CC}">
              <c16:uniqueId val="{00000000-B15B-48DD-8D79-576DDFD579F8}"/>
            </c:ext>
          </c:extLst>
        </c:ser>
        <c:dLbls>
          <c:dLblPos val="inEnd"/>
          <c:showLegendKey val="0"/>
          <c:showVal val="1"/>
          <c:showCatName val="0"/>
          <c:showSerName val="0"/>
          <c:showPercent val="0"/>
          <c:showBubbleSize val="0"/>
        </c:dLbls>
        <c:gapWidth val="115"/>
        <c:overlap val="-20"/>
        <c:axId val="1424889247"/>
        <c:axId val="1424898815"/>
      </c:barChart>
      <c:catAx>
        <c:axId val="1424889247"/>
        <c:scaling>
          <c:orientation val="minMax"/>
        </c:scaling>
        <c:delete val="1"/>
        <c:axPos val="l"/>
        <c:majorTickMark val="none"/>
        <c:minorTickMark val="none"/>
        <c:tickLblPos val="nextTo"/>
        <c:crossAx val="1424898815"/>
        <c:crosses val="autoZero"/>
        <c:auto val="1"/>
        <c:lblAlgn val="ctr"/>
        <c:lblOffset val="100"/>
        <c:noMultiLvlLbl val="0"/>
      </c:catAx>
      <c:valAx>
        <c:axId val="1424898815"/>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889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Operativo!$E$145:$E$147</c:f>
              <c:numCache>
                <c:formatCode>0%</c:formatCode>
                <c:ptCount val="3"/>
                <c:pt idx="0">
                  <c:v>2.7027027027027029E-2</c:v>
                </c:pt>
                <c:pt idx="1">
                  <c:v>0.13513513513513514</c:v>
                </c:pt>
                <c:pt idx="2">
                  <c:v>0.83783783783783783</c:v>
                </c:pt>
              </c:numCache>
            </c:numRef>
          </c:val>
          <c:extLst>
            <c:ext xmlns:c16="http://schemas.microsoft.com/office/drawing/2014/chart" uri="{C3380CC4-5D6E-409C-BE32-E72D297353CC}">
              <c16:uniqueId val="{00000000-04B2-41B5-9B77-6D900F6A4A4F}"/>
            </c:ext>
          </c:extLst>
        </c:ser>
        <c:dLbls>
          <c:dLblPos val="inEnd"/>
          <c:showLegendKey val="0"/>
          <c:showVal val="1"/>
          <c:showCatName val="0"/>
          <c:showSerName val="0"/>
          <c:showPercent val="0"/>
          <c:showBubbleSize val="0"/>
        </c:dLbls>
        <c:gapWidth val="115"/>
        <c:overlap val="-20"/>
        <c:axId val="1424891743"/>
        <c:axId val="1424895071"/>
      </c:barChart>
      <c:catAx>
        <c:axId val="1424891743"/>
        <c:scaling>
          <c:orientation val="minMax"/>
        </c:scaling>
        <c:delete val="1"/>
        <c:axPos val="l"/>
        <c:majorTickMark val="none"/>
        <c:minorTickMark val="none"/>
        <c:tickLblPos val="nextTo"/>
        <c:crossAx val="1424895071"/>
        <c:crosses val="autoZero"/>
        <c:auto val="1"/>
        <c:lblAlgn val="ctr"/>
        <c:lblOffset val="100"/>
        <c:noMultiLvlLbl val="0"/>
      </c:catAx>
      <c:valAx>
        <c:axId val="1424895071"/>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248917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8.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9.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9.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6" Type="http://schemas.openxmlformats.org/officeDocument/2006/relationships/chart" Target="../charts/chart27.xml"/><Relationship Id="rId21" Type="http://schemas.openxmlformats.org/officeDocument/2006/relationships/chart" Target="../charts/chart22.xml"/><Relationship Id="rId42" Type="http://schemas.openxmlformats.org/officeDocument/2006/relationships/chart" Target="../charts/chart43.xml"/><Relationship Id="rId47" Type="http://schemas.openxmlformats.org/officeDocument/2006/relationships/chart" Target="../charts/chart48.xml"/><Relationship Id="rId63" Type="http://schemas.openxmlformats.org/officeDocument/2006/relationships/chart" Target="../charts/chart64.xml"/><Relationship Id="rId68" Type="http://schemas.openxmlformats.org/officeDocument/2006/relationships/chart" Target="../charts/chart69.xml"/><Relationship Id="rId2" Type="http://schemas.openxmlformats.org/officeDocument/2006/relationships/chart" Target="../charts/chart3.xml"/><Relationship Id="rId16" Type="http://schemas.openxmlformats.org/officeDocument/2006/relationships/chart" Target="../charts/chart17.xml"/><Relationship Id="rId29" Type="http://schemas.openxmlformats.org/officeDocument/2006/relationships/chart" Target="../charts/chart30.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3" Type="http://schemas.openxmlformats.org/officeDocument/2006/relationships/chart" Target="../charts/chart54.xml"/><Relationship Id="rId58" Type="http://schemas.openxmlformats.org/officeDocument/2006/relationships/chart" Target="../charts/chart59.xml"/><Relationship Id="rId66" Type="http://schemas.openxmlformats.org/officeDocument/2006/relationships/chart" Target="../charts/chart67.xml"/><Relationship Id="rId74" Type="http://schemas.openxmlformats.org/officeDocument/2006/relationships/chart" Target="../charts/chart75.xml"/><Relationship Id="rId5" Type="http://schemas.openxmlformats.org/officeDocument/2006/relationships/chart" Target="../charts/chart6.xml"/><Relationship Id="rId61" Type="http://schemas.openxmlformats.org/officeDocument/2006/relationships/chart" Target="../charts/chart62.xml"/><Relationship Id="rId19" Type="http://schemas.openxmlformats.org/officeDocument/2006/relationships/chart" Target="../charts/chart2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 Id="rId48" Type="http://schemas.openxmlformats.org/officeDocument/2006/relationships/chart" Target="../charts/chart49.xml"/><Relationship Id="rId56" Type="http://schemas.openxmlformats.org/officeDocument/2006/relationships/chart" Target="../charts/chart57.xml"/><Relationship Id="rId64" Type="http://schemas.openxmlformats.org/officeDocument/2006/relationships/chart" Target="../charts/chart65.xml"/><Relationship Id="rId69" Type="http://schemas.openxmlformats.org/officeDocument/2006/relationships/chart" Target="../charts/chart70.xml"/><Relationship Id="rId8" Type="http://schemas.openxmlformats.org/officeDocument/2006/relationships/chart" Target="../charts/chart9.xml"/><Relationship Id="rId51" Type="http://schemas.openxmlformats.org/officeDocument/2006/relationships/chart" Target="../charts/chart52.xml"/><Relationship Id="rId72" Type="http://schemas.openxmlformats.org/officeDocument/2006/relationships/chart" Target="../charts/chart73.xml"/><Relationship Id="rId3" Type="http://schemas.openxmlformats.org/officeDocument/2006/relationships/chart" Target="../charts/chart4.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59" Type="http://schemas.openxmlformats.org/officeDocument/2006/relationships/chart" Target="../charts/chart60.xml"/><Relationship Id="rId67" Type="http://schemas.openxmlformats.org/officeDocument/2006/relationships/chart" Target="../charts/chart68.xml"/><Relationship Id="rId20" Type="http://schemas.openxmlformats.org/officeDocument/2006/relationships/chart" Target="../charts/chart21.xml"/><Relationship Id="rId41" Type="http://schemas.openxmlformats.org/officeDocument/2006/relationships/chart" Target="../charts/chart42.xml"/><Relationship Id="rId54" Type="http://schemas.openxmlformats.org/officeDocument/2006/relationships/chart" Target="../charts/chart55.xml"/><Relationship Id="rId62" Type="http://schemas.openxmlformats.org/officeDocument/2006/relationships/chart" Target="../charts/chart63.xml"/><Relationship Id="rId70" Type="http://schemas.openxmlformats.org/officeDocument/2006/relationships/chart" Target="../charts/chart71.xml"/><Relationship Id="rId75" Type="http://schemas.openxmlformats.org/officeDocument/2006/relationships/chart" Target="../charts/chart76.xml"/><Relationship Id="rId1" Type="http://schemas.openxmlformats.org/officeDocument/2006/relationships/chart" Target="../charts/chart2.xml"/><Relationship Id="rId6" Type="http://schemas.openxmlformats.org/officeDocument/2006/relationships/chart" Target="../charts/chart7.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36" Type="http://schemas.openxmlformats.org/officeDocument/2006/relationships/chart" Target="../charts/chart37.xml"/><Relationship Id="rId49" Type="http://schemas.openxmlformats.org/officeDocument/2006/relationships/chart" Target="../charts/chart50.xml"/><Relationship Id="rId57" Type="http://schemas.openxmlformats.org/officeDocument/2006/relationships/chart" Target="../charts/chart58.xml"/><Relationship Id="rId10" Type="http://schemas.openxmlformats.org/officeDocument/2006/relationships/chart" Target="../charts/chart11.xml"/><Relationship Id="rId31" Type="http://schemas.openxmlformats.org/officeDocument/2006/relationships/chart" Target="../charts/chart32.xml"/><Relationship Id="rId44" Type="http://schemas.openxmlformats.org/officeDocument/2006/relationships/chart" Target="../charts/chart45.xml"/><Relationship Id="rId52" Type="http://schemas.openxmlformats.org/officeDocument/2006/relationships/chart" Target="../charts/chart53.xml"/><Relationship Id="rId60" Type="http://schemas.openxmlformats.org/officeDocument/2006/relationships/chart" Target="../charts/chart61.xml"/><Relationship Id="rId65" Type="http://schemas.openxmlformats.org/officeDocument/2006/relationships/chart" Target="../charts/chart66.xml"/><Relationship Id="rId73" Type="http://schemas.openxmlformats.org/officeDocument/2006/relationships/chart" Target="../charts/chart74.xml"/><Relationship Id="rId4" Type="http://schemas.openxmlformats.org/officeDocument/2006/relationships/chart" Target="../charts/chart5.xml"/><Relationship Id="rId9" Type="http://schemas.openxmlformats.org/officeDocument/2006/relationships/chart" Target="../charts/chart10.xml"/><Relationship Id="rId13" Type="http://schemas.openxmlformats.org/officeDocument/2006/relationships/chart" Target="../charts/chart14.xml"/><Relationship Id="rId18" Type="http://schemas.openxmlformats.org/officeDocument/2006/relationships/chart" Target="../charts/chart19.xml"/><Relationship Id="rId39" Type="http://schemas.openxmlformats.org/officeDocument/2006/relationships/chart" Target="../charts/chart40.xml"/><Relationship Id="rId34" Type="http://schemas.openxmlformats.org/officeDocument/2006/relationships/chart" Target="../charts/chart35.xml"/><Relationship Id="rId50" Type="http://schemas.openxmlformats.org/officeDocument/2006/relationships/chart" Target="../charts/chart51.xml"/><Relationship Id="rId55" Type="http://schemas.openxmlformats.org/officeDocument/2006/relationships/chart" Target="../charts/chart56.xml"/><Relationship Id="rId7" Type="http://schemas.openxmlformats.org/officeDocument/2006/relationships/chart" Target="../charts/chart8.xml"/><Relationship Id="rId71" Type="http://schemas.openxmlformats.org/officeDocument/2006/relationships/chart" Target="../charts/chart72.xml"/></Relationships>
</file>

<file path=xl/drawings/_rels/drawing3.xml.rels><?xml version="1.0" encoding="UTF-8" standalone="yes"?>
<Relationships xmlns="http://schemas.openxmlformats.org/package/2006/relationships"><Relationship Id="rId26" Type="http://schemas.openxmlformats.org/officeDocument/2006/relationships/chart" Target="../charts/chart102.xml"/><Relationship Id="rId21" Type="http://schemas.openxmlformats.org/officeDocument/2006/relationships/chart" Target="../charts/chart97.xml"/><Relationship Id="rId42" Type="http://schemas.openxmlformats.org/officeDocument/2006/relationships/chart" Target="../charts/chart118.xml"/><Relationship Id="rId47" Type="http://schemas.openxmlformats.org/officeDocument/2006/relationships/chart" Target="../charts/chart123.xml"/><Relationship Id="rId63" Type="http://schemas.openxmlformats.org/officeDocument/2006/relationships/chart" Target="../charts/chart139.xml"/><Relationship Id="rId68" Type="http://schemas.openxmlformats.org/officeDocument/2006/relationships/chart" Target="../charts/chart144.xml"/><Relationship Id="rId84" Type="http://schemas.openxmlformats.org/officeDocument/2006/relationships/chart" Target="../charts/chart160.xml"/><Relationship Id="rId89" Type="http://schemas.openxmlformats.org/officeDocument/2006/relationships/chart" Target="../charts/chart165.xml"/><Relationship Id="rId16" Type="http://schemas.openxmlformats.org/officeDocument/2006/relationships/chart" Target="../charts/chart92.xml"/><Relationship Id="rId11" Type="http://schemas.openxmlformats.org/officeDocument/2006/relationships/chart" Target="../charts/chart87.xml"/><Relationship Id="rId32" Type="http://schemas.openxmlformats.org/officeDocument/2006/relationships/chart" Target="../charts/chart108.xml"/><Relationship Id="rId37" Type="http://schemas.openxmlformats.org/officeDocument/2006/relationships/chart" Target="../charts/chart113.xml"/><Relationship Id="rId53" Type="http://schemas.openxmlformats.org/officeDocument/2006/relationships/chart" Target="../charts/chart129.xml"/><Relationship Id="rId58" Type="http://schemas.openxmlformats.org/officeDocument/2006/relationships/chart" Target="../charts/chart134.xml"/><Relationship Id="rId74" Type="http://schemas.openxmlformats.org/officeDocument/2006/relationships/chart" Target="../charts/chart150.xml"/><Relationship Id="rId79" Type="http://schemas.openxmlformats.org/officeDocument/2006/relationships/chart" Target="../charts/chart155.xml"/><Relationship Id="rId5" Type="http://schemas.openxmlformats.org/officeDocument/2006/relationships/chart" Target="../charts/chart81.xml"/><Relationship Id="rId90" Type="http://schemas.openxmlformats.org/officeDocument/2006/relationships/chart" Target="../charts/chart166.xml"/><Relationship Id="rId95" Type="http://schemas.openxmlformats.org/officeDocument/2006/relationships/chart" Target="../charts/chart171.xml"/><Relationship Id="rId22" Type="http://schemas.openxmlformats.org/officeDocument/2006/relationships/chart" Target="../charts/chart98.xml"/><Relationship Id="rId27" Type="http://schemas.openxmlformats.org/officeDocument/2006/relationships/chart" Target="../charts/chart103.xml"/><Relationship Id="rId43" Type="http://schemas.openxmlformats.org/officeDocument/2006/relationships/chart" Target="../charts/chart119.xml"/><Relationship Id="rId48" Type="http://schemas.openxmlformats.org/officeDocument/2006/relationships/chart" Target="../charts/chart124.xml"/><Relationship Id="rId64" Type="http://schemas.openxmlformats.org/officeDocument/2006/relationships/chart" Target="../charts/chart140.xml"/><Relationship Id="rId69" Type="http://schemas.openxmlformats.org/officeDocument/2006/relationships/chart" Target="../charts/chart145.xml"/><Relationship Id="rId80" Type="http://schemas.openxmlformats.org/officeDocument/2006/relationships/chart" Target="../charts/chart156.xml"/><Relationship Id="rId85" Type="http://schemas.openxmlformats.org/officeDocument/2006/relationships/chart" Target="../charts/chart161.xml"/><Relationship Id="rId3" Type="http://schemas.openxmlformats.org/officeDocument/2006/relationships/chart" Target="../charts/chart79.xml"/><Relationship Id="rId12" Type="http://schemas.openxmlformats.org/officeDocument/2006/relationships/chart" Target="../charts/chart88.xml"/><Relationship Id="rId17" Type="http://schemas.openxmlformats.org/officeDocument/2006/relationships/chart" Target="../charts/chart93.xml"/><Relationship Id="rId25" Type="http://schemas.openxmlformats.org/officeDocument/2006/relationships/chart" Target="../charts/chart101.xml"/><Relationship Id="rId33" Type="http://schemas.openxmlformats.org/officeDocument/2006/relationships/chart" Target="../charts/chart109.xml"/><Relationship Id="rId38" Type="http://schemas.openxmlformats.org/officeDocument/2006/relationships/chart" Target="../charts/chart114.xml"/><Relationship Id="rId46" Type="http://schemas.openxmlformats.org/officeDocument/2006/relationships/chart" Target="../charts/chart122.xml"/><Relationship Id="rId59" Type="http://schemas.openxmlformats.org/officeDocument/2006/relationships/chart" Target="../charts/chart135.xml"/><Relationship Id="rId67" Type="http://schemas.openxmlformats.org/officeDocument/2006/relationships/chart" Target="../charts/chart143.xml"/><Relationship Id="rId20" Type="http://schemas.openxmlformats.org/officeDocument/2006/relationships/chart" Target="../charts/chart96.xml"/><Relationship Id="rId41" Type="http://schemas.openxmlformats.org/officeDocument/2006/relationships/chart" Target="../charts/chart117.xml"/><Relationship Id="rId54" Type="http://schemas.openxmlformats.org/officeDocument/2006/relationships/chart" Target="../charts/chart130.xml"/><Relationship Id="rId62" Type="http://schemas.openxmlformats.org/officeDocument/2006/relationships/chart" Target="../charts/chart138.xml"/><Relationship Id="rId70" Type="http://schemas.openxmlformats.org/officeDocument/2006/relationships/chart" Target="../charts/chart146.xml"/><Relationship Id="rId75" Type="http://schemas.openxmlformats.org/officeDocument/2006/relationships/chart" Target="../charts/chart151.xml"/><Relationship Id="rId83" Type="http://schemas.openxmlformats.org/officeDocument/2006/relationships/chart" Target="../charts/chart159.xml"/><Relationship Id="rId88" Type="http://schemas.openxmlformats.org/officeDocument/2006/relationships/chart" Target="../charts/chart164.xml"/><Relationship Id="rId91" Type="http://schemas.openxmlformats.org/officeDocument/2006/relationships/chart" Target="../charts/chart167.xml"/><Relationship Id="rId96" Type="http://schemas.openxmlformats.org/officeDocument/2006/relationships/chart" Target="../charts/chart172.xml"/><Relationship Id="rId1" Type="http://schemas.openxmlformats.org/officeDocument/2006/relationships/chart" Target="../charts/chart77.xml"/><Relationship Id="rId6" Type="http://schemas.openxmlformats.org/officeDocument/2006/relationships/chart" Target="../charts/chart82.xml"/><Relationship Id="rId15" Type="http://schemas.openxmlformats.org/officeDocument/2006/relationships/chart" Target="../charts/chart91.xml"/><Relationship Id="rId23" Type="http://schemas.openxmlformats.org/officeDocument/2006/relationships/chart" Target="../charts/chart99.xml"/><Relationship Id="rId28" Type="http://schemas.openxmlformats.org/officeDocument/2006/relationships/chart" Target="../charts/chart104.xml"/><Relationship Id="rId36" Type="http://schemas.openxmlformats.org/officeDocument/2006/relationships/chart" Target="../charts/chart112.xml"/><Relationship Id="rId49" Type="http://schemas.openxmlformats.org/officeDocument/2006/relationships/chart" Target="../charts/chart125.xml"/><Relationship Id="rId57" Type="http://schemas.openxmlformats.org/officeDocument/2006/relationships/chart" Target="../charts/chart133.xml"/><Relationship Id="rId10" Type="http://schemas.openxmlformats.org/officeDocument/2006/relationships/chart" Target="../charts/chart86.xml"/><Relationship Id="rId31" Type="http://schemas.openxmlformats.org/officeDocument/2006/relationships/chart" Target="../charts/chart107.xml"/><Relationship Id="rId44" Type="http://schemas.openxmlformats.org/officeDocument/2006/relationships/chart" Target="../charts/chart120.xml"/><Relationship Id="rId52" Type="http://schemas.openxmlformats.org/officeDocument/2006/relationships/chart" Target="../charts/chart128.xml"/><Relationship Id="rId60" Type="http://schemas.openxmlformats.org/officeDocument/2006/relationships/chart" Target="../charts/chart136.xml"/><Relationship Id="rId65" Type="http://schemas.openxmlformats.org/officeDocument/2006/relationships/chart" Target="../charts/chart141.xml"/><Relationship Id="rId73" Type="http://schemas.openxmlformats.org/officeDocument/2006/relationships/chart" Target="../charts/chart149.xml"/><Relationship Id="rId78" Type="http://schemas.openxmlformats.org/officeDocument/2006/relationships/chart" Target="../charts/chart154.xml"/><Relationship Id="rId81" Type="http://schemas.openxmlformats.org/officeDocument/2006/relationships/chart" Target="../charts/chart157.xml"/><Relationship Id="rId86" Type="http://schemas.openxmlformats.org/officeDocument/2006/relationships/chart" Target="../charts/chart162.xml"/><Relationship Id="rId94" Type="http://schemas.openxmlformats.org/officeDocument/2006/relationships/chart" Target="../charts/chart170.xml"/><Relationship Id="rId99" Type="http://schemas.openxmlformats.org/officeDocument/2006/relationships/chart" Target="../charts/chart175.xml"/><Relationship Id="rId4" Type="http://schemas.openxmlformats.org/officeDocument/2006/relationships/chart" Target="../charts/chart80.xml"/><Relationship Id="rId9" Type="http://schemas.openxmlformats.org/officeDocument/2006/relationships/chart" Target="../charts/chart85.xml"/><Relationship Id="rId13" Type="http://schemas.openxmlformats.org/officeDocument/2006/relationships/chart" Target="../charts/chart89.xml"/><Relationship Id="rId18" Type="http://schemas.openxmlformats.org/officeDocument/2006/relationships/chart" Target="../charts/chart94.xml"/><Relationship Id="rId39" Type="http://schemas.openxmlformats.org/officeDocument/2006/relationships/chart" Target="../charts/chart115.xml"/><Relationship Id="rId34" Type="http://schemas.openxmlformats.org/officeDocument/2006/relationships/chart" Target="../charts/chart110.xml"/><Relationship Id="rId50" Type="http://schemas.openxmlformats.org/officeDocument/2006/relationships/chart" Target="../charts/chart126.xml"/><Relationship Id="rId55" Type="http://schemas.openxmlformats.org/officeDocument/2006/relationships/chart" Target="../charts/chart131.xml"/><Relationship Id="rId76" Type="http://schemas.openxmlformats.org/officeDocument/2006/relationships/chart" Target="../charts/chart152.xml"/><Relationship Id="rId97" Type="http://schemas.openxmlformats.org/officeDocument/2006/relationships/chart" Target="../charts/chart173.xml"/><Relationship Id="rId7" Type="http://schemas.openxmlformats.org/officeDocument/2006/relationships/chart" Target="../charts/chart83.xml"/><Relationship Id="rId71" Type="http://schemas.openxmlformats.org/officeDocument/2006/relationships/chart" Target="../charts/chart147.xml"/><Relationship Id="rId92" Type="http://schemas.openxmlformats.org/officeDocument/2006/relationships/chart" Target="../charts/chart168.xml"/><Relationship Id="rId2" Type="http://schemas.openxmlformats.org/officeDocument/2006/relationships/chart" Target="../charts/chart78.xml"/><Relationship Id="rId29" Type="http://schemas.openxmlformats.org/officeDocument/2006/relationships/chart" Target="../charts/chart105.xml"/><Relationship Id="rId24" Type="http://schemas.openxmlformats.org/officeDocument/2006/relationships/chart" Target="../charts/chart100.xml"/><Relationship Id="rId40" Type="http://schemas.openxmlformats.org/officeDocument/2006/relationships/chart" Target="../charts/chart116.xml"/><Relationship Id="rId45" Type="http://schemas.openxmlformats.org/officeDocument/2006/relationships/chart" Target="../charts/chart121.xml"/><Relationship Id="rId66" Type="http://schemas.openxmlformats.org/officeDocument/2006/relationships/chart" Target="../charts/chart142.xml"/><Relationship Id="rId87" Type="http://schemas.openxmlformats.org/officeDocument/2006/relationships/chart" Target="../charts/chart163.xml"/><Relationship Id="rId61" Type="http://schemas.openxmlformats.org/officeDocument/2006/relationships/chart" Target="../charts/chart137.xml"/><Relationship Id="rId82" Type="http://schemas.openxmlformats.org/officeDocument/2006/relationships/chart" Target="../charts/chart158.xml"/><Relationship Id="rId19" Type="http://schemas.openxmlformats.org/officeDocument/2006/relationships/chart" Target="../charts/chart95.xml"/><Relationship Id="rId14" Type="http://schemas.openxmlformats.org/officeDocument/2006/relationships/chart" Target="../charts/chart90.xml"/><Relationship Id="rId30" Type="http://schemas.openxmlformats.org/officeDocument/2006/relationships/chart" Target="../charts/chart106.xml"/><Relationship Id="rId35" Type="http://schemas.openxmlformats.org/officeDocument/2006/relationships/chart" Target="../charts/chart111.xml"/><Relationship Id="rId56" Type="http://schemas.openxmlformats.org/officeDocument/2006/relationships/chart" Target="../charts/chart132.xml"/><Relationship Id="rId77" Type="http://schemas.openxmlformats.org/officeDocument/2006/relationships/chart" Target="../charts/chart153.xml"/><Relationship Id="rId100" Type="http://schemas.openxmlformats.org/officeDocument/2006/relationships/chart" Target="../charts/chart176.xml"/><Relationship Id="rId8" Type="http://schemas.openxmlformats.org/officeDocument/2006/relationships/chart" Target="../charts/chart84.xml"/><Relationship Id="rId51" Type="http://schemas.openxmlformats.org/officeDocument/2006/relationships/chart" Target="../charts/chart127.xml"/><Relationship Id="rId72" Type="http://schemas.openxmlformats.org/officeDocument/2006/relationships/chart" Target="../charts/chart148.xml"/><Relationship Id="rId93" Type="http://schemas.openxmlformats.org/officeDocument/2006/relationships/chart" Target="../charts/chart169.xml"/><Relationship Id="rId98" Type="http://schemas.openxmlformats.org/officeDocument/2006/relationships/chart" Target="../charts/chart17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78.xml"/><Relationship Id="rId1" Type="http://schemas.openxmlformats.org/officeDocument/2006/relationships/chart" Target="../charts/chart17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7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80.xml"/></Relationships>
</file>

<file path=xl/drawings/drawing1.xml><?xml version="1.0" encoding="utf-8"?>
<xdr:wsDr xmlns:xdr="http://schemas.openxmlformats.org/drawingml/2006/spreadsheetDrawing" xmlns:a="http://schemas.openxmlformats.org/drawingml/2006/main">
  <xdr:twoCellAnchor>
    <xdr:from>
      <xdr:col>2</xdr:col>
      <xdr:colOff>792480</xdr:colOff>
      <xdr:row>0</xdr:row>
      <xdr:rowOff>152400</xdr:rowOff>
    </xdr:from>
    <xdr:to>
      <xdr:col>14</xdr:col>
      <xdr:colOff>167640</xdr:colOff>
      <xdr:row>30</xdr:row>
      <xdr:rowOff>91440</xdr:rowOff>
    </xdr:to>
    <xdr:graphicFrame macro="">
      <xdr:nvGraphicFramePr>
        <xdr:cNvPr id="4" name="Gráfico 3">
          <a:extLst>
            <a:ext uri="{FF2B5EF4-FFF2-40B4-BE49-F238E27FC236}">
              <a16:creationId xmlns:a16="http://schemas.microsoft.com/office/drawing/2014/main" id="{A73E9A8C-EF26-42B2-96CE-3525786A6C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60960</xdr:colOff>
      <xdr:row>2</xdr:row>
      <xdr:rowOff>26670</xdr:rowOff>
    </xdr:from>
    <xdr:to>
      <xdr:col>7</xdr:col>
      <xdr:colOff>693420</xdr:colOff>
      <xdr:row>7</xdr:row>
      <xdr:rowOff>144780</xdr:rowOff>
    </xdr:to>
    <xdr:graphicFrame macro="">
      <xdr:nvGraphicFramePr>
        <xdr:cNvPr id="10" name="Gráfico 9">
          <a:extLst>
            <a:ext uri="{FF2B5EF4-FFF2-40B4-BE49-F238E27FC236}">
              <a16:creationId xmlns:a16="http://schemas.microsoft.com/office/drawing/2014/main" id="{A3AA4F13-1273-4F42-B6BB-338390638C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68580</xdr:colOff>
      <xdr:row>31</xdr:row>
      <xdr:rowOff>41910</xdr:rowOff>
    </xdr:from>
    <xdr:to>
      <xdr:col>7</xdr:col>
      <xdr:colOff>723900</xdr:colOff>
      <xdr:row>36</xdr:row>
      <xdr:rowOff>137160</xdr:rowOff>
    </xdr:to>
    <xdr:graphicFrame macro="">
      <xdr:nvGraphicFramePr>
        <xdr:cNvPr id="16" name="Gráfico 15">
          <a:extLst>
            <a:ext uri="{FF2B5EF4-FFF2-40B4-BE49-F238E27FC236}">
              <a16:creationId xmlns:a16="http://schemas.microsoft.com/office/drawing/2014/main" id="{C7FF14C3-2A9D-4E9A-B93F-2155B00F57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106680</xdr:colOff>
      <xdr:row>39</xdr:row>
      <xdr:rowOff>26670</xdr:rowOff>
    </xdr:from>
    <xdr:to>
      <xdr:col>7</xdr:col>
      <xdr:colOff>716280</xdr:colOff>
      <xdr:row>42</xdr:row>
      <xdr:rowOff>182880</xdr:rowOff>
    </xdr:to>
    <xdr:graphicFrame macro="">
      <xdr:nvGraphicFramePr>
        <xdr:cNvPr id="17" name="Gráfico 16">
          <a:extLst>
            <a:ext uri="{FF2B5EF4-FFF2-40B4-BE49-F238E27FC236}">
              <a16:creationId xmlns:a16="http://schemas.microsoft.com/office/drawing/2014/main" id="{95D7D3D8-A4F9-4B9B-B299-74F1FCB299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106680</xdr:colOff>
      <xdr:row>43</xdr:row>
      <xdr:rowOff>26670</xdr:rowOff>
    </xdr:from>
    <xdr:to>
      <xdr:col>7</xdr:col>
      <xdr:colOff>716280</xdr:colOff>
      <xdr:row>46</xdr:row>
      <xdr:rowOff>175260</xdr:rowOff>
    </xdr:to>
    <xdr:graphicFrame macro="">
      <xdr:nvGraphicFramePr>
        <xdr:cNvPr id="18" name="Gráfico 17">
          <a:extLst>
            <a:ext uri="{FF2B5EF4-FFF2-40B4-BE49-F238E27FC236}">
              <a16:creationId xmlns:a16="http://schemas.microsoft.com/office/drawing/2014/main" id="{18A9B085-9E15-4736-8767-4ECA5E8565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45720</xdr:colOff>
      <xdr:row>47</xdr:row>
      <xdr:rowOff>30480</xdr:rowOff>
    </xdr:from>
    <xdr:to>
      <xdr:col>7</xdr:col>
      <xdr:colOff>708660</xdr:colOff>
      <xdr:row>50</xdr:row>
      <xdr:rowOff>152400</xdr:rowOff>
    </xdr:to>
    <xdr:graphicFrame macro="">
      <xdr:nvGraphicFramePr>
        <xdr:cNvPr id="19" name="Gráfico 18">
          <a:extLst>
            <a:ext uri="{FF2B5EF4-FFF2-40B4-BE49-F238E27FC236}">
              <a16:creationId xmlns:a16="http://schemas.microsoft.com/office/drawing/2014/main" id="{98949FE8-C211-47E5-9D6B-1EA3C8F36A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76200</xdr:colOff>
      <xdr:row>51</xdr:row>
      <xdr:rowOff>53340</xdr:rowOff>
    </xdr:from>
    <xdr:to>
      <xdr:col>7</xdr:col>
      <xdr:colOff>716280</xdr:colOff>
      <xdr:row>54</xdr:row>
      <xdr:rowOff>152400</xdr:rowOff>
    </xdr:to>
    <xdr:graphicFrame macro="">
      <xdr:nvGraphicFramePr>
        <xdr:cNvPr id="20" name="Gráfico 19">
          <a:extLst>
            <a:ext uri="{FF2B5EF4-FFF2-40B4-BE49-F238E27FC236}">
              <a16:creationId xmlns:a16="http://schemas.microsoft.com/office/drawing/2014/main" id="{0033A627-9EF0-411A-8A2D-AFD23C1378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76200</xdr:colOff>
      <xdr:row>60</xdr:row>
      <xdr:rowOff>34290</xdr:rowOff>
    </xdr:from>
    <xdr:to>
      <xdr:col>7</xdr:col>
      <xdr:colOff>662940</xdr:colOff>
      <xdr:row>64</xdr:row>
      <xdr:rowOff>144780</xdr:rowOff>
    </xdr:to>
    <xdr:graphicFrame macro="">
      <xdr:nvGraphicFramePr>
        <xdr:cNvPr id="21" name="Gráfico 20">
          <a:extLst>
            <a:ext uri="{FF2B5EF4-FFF2-40B4-BE49-F238E27FC236}">
              <a16:creationId xmlns:a16="http://schemas.microsoft.com/office/drawing/2014/main" id="{2434B900-3E6D-49CA-AA0D-A8633E0AC8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83820</xdr:colOff>
      <xdr:row>67</xdr:row>
      <xdr:rowOff>38100</xdr:rowOff>
    </xdr:from>
    <xdr:to>
      <xdr:col>7</xdr:col>
      <xdr:colOff>678180</xdr:colOff>
      <xdr:row>70</xdr:row>
      <xdr:rowOff>190500</xdr:rowOff>
    </xdr:to>
    <xdr:graphicFrame macro="">
      <xdr:nvGraphicFramePr>
        <xdr:cNvPr id="22" name="Gráfico 21">
          <a:extLst>
            <a:ext uri="{FF2B5EF4-FFF2-40B4-BE49-F238E27FC236}">
              <a16:creationId xmlns:a16="http://schemas.microsoft.com/office/drawing/2014/main" id="{93522695-0E5D-4C6E-AE43-B07FD6CA54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53340</xdr:colOff>
      <xdr:row>71</xdr:row>
      <xdr:rowOff>26670</xdr:rowOff>
    </xdr:from>
    <xdr:to>
      <xdr:col>7</xdr:col>
      <xdr:colOff>701040</xdr:colOff>
      <xdr:row>74</xdr:row>
      <xdr:rowOff>160020</xdr:rowOff>
    </xdr:to>
    <xdr:graphicFrame macro="">
      <xdr:nvGraphicFramePr>
        <xdr:cNvPr id="27" name="Gráfico 26">
          <a:extLst>
            <a:ext uri="{FF2B5EF4-FFF2-40B4-BE49-F238E27FC236}">
              <a16:creationId xmlns:a16="http://schemas.microsoft.com/office/drawing/2014/main" id="{D3E40F64-B5C5-4F3D-9727-0F192DFABA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76200</xdr:colOff>
      <xdr:row>75</xdr:row>
      <xdr:rowOff>49530</xdr:rowOff>
    </xdr:from>
    <xdr:to>
      <xdr:col>7</xdr:col>
      <xdr:colOff>701040</xdr:colOff>
      <xdr:row>78</xdr:row>
      <xdr:rowOff>205740</xdr:rowOff>
    </xdr:to>
    <xdr:graphicFrame macro="">
      <xdr:nvGraphicFramePr>
        <xdr:cNvPr id="39" name="Gráfico 38">
          <a:extLst>
            <a:ext uri="{FF2B5EF4-FFF2-40B4-BE49-F238E27FC236}">
              <a16:creationId xmlns:a16="http://schemas.microsoft.com/office/drawing/2014/main" id="{5C79A32A-F86C-4494-8A42-893B619097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83820</xdr:colOff>
      <xdr:row>79</xdr:row>
      <xdr:rowOff>45720</xdr:rowOff>
    </xdr:from>
    <xdr:to>
      <xdr:col>7</xdr:col>
      <xdr:colOff>693420</xdr:colOff>
      <xdr:row>82</xdr:row>
      <xdr:rowOff>152400</xdr:rowOff>
    </xdr:to>
    <xdr:graphicFrame macro="">
      <xdr:nvGraphicFramePr>
        <xdr:cNvPr id="40" name="Gráfico 39">
          <a:extLst>
            <a:ext uri="{FF2B5EF4-FFF2-40B4-BE49-F238E27FC236}">
              <a16:creationId xmlns:a16="http://schemas.microsoft.com/office/drawing/2014/main" id="{19D2D247-0A4A-4E1A-9D13-DA25644BB3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53340</xdr:colOff>
      <xdr:row>88</xdr:row>
      <xdr:rowOff>26670</xdr:rowOff>
    </xdr:from>
    <xdr:to>
      <xdr:col>7</xdr:col>
      <xdr:colOff>762000</xdr:colOff>
      <xdr:row>94</xdr:row>
      <xdr:rowOff>190500</xdr:rowOff>
    </xdr:to>
    <xdr:graphicFrame macro="">
      <xdr:nvGraphicFramePr>
        <xdr:cNvPr id="41" name="Gráfico 40">
          <a:extLst>
            <a:ext uri="{FF2B5EF4-FFF2-40B4-BE49-F238E27FC236}">
              <a16:creationId xmlns:a16="http://schemas.microsoft.com/office/drawing/2014/main" id="{B148EAC7-D474-4917-88F2-A8B72A98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137160</xdr:colOff>
      <xdr:row>97</xdr:row>
      <xdr:rowOff>53340</xdr:rowOff>
    </xdr:from>
    <xdr:to>
      <xdr:col>7</xdr:col>
      <xdr:colOff>693420</xdr:colOff>
      <xdr:row>100</xdr:row>
      <xdr:rowOff>182880</xdr:rowOff>
    </xdr:to>
    <xdr:graphicFrame macro="">
      <xdr:nvGraphicFramePr>
        <xdr:cNvPr id="42" name="Gráfico 41">
          <a:extLst>
            <a:ext uri="{FF2B5EF4-FFF2-40B4-BE49-F238E27FC236}">
              <a16:creationId xmlns:a16="http://schemas.microsoft.com/office/drawing/2014/main" id="{8418EE3D-B2E2-4946-A72F-5E434DFCF0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53340</xdr:colOff>
      <xdr:row>101</xdr:row>
      <xdr:rowOff>34290</xdr:rowOff>
    </xdr:from>
    <xdr:to>
      <xdr:col>7</xdr:col>
      <xdr:colOff>693420</xdr:colOff>
      <xdr:row>104</xdr:row>
      <xdr:rowOff>205740</xdr:rowOff>
    </xdr:to>
    <xdr:graphicFrame macro="">
      <xdr:nvGraphicFramePr>
        <xdr:cNvPr id="43" name="Gráfico 42">
          <a:extLst>
            <a:ext uri="{FF2B5EF4-FFF2-40B4-BE49-F238E27FC236}">
              <a16:creationId xmlns:a16="http://schemas.microsoft.com/office/drawing/2014/main" id="{15A08224-43DB-4B59-9E46-86488A10F8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60960</xdr:colOff>
      <xdr:row>105</xdr:row>
      <xdr:rowOff>26670</xdr:rowOff>
    </xdr:from>
    <xdr:to>
      <xdr:col>7</xdr:col>
      <xdr:colOff>723900</xdr:colOff>
      <xdr:row>108</xdr:row>
      <xdr:rowOff>213360</xdr:rowOff>
    </xdr:to>
    <xdr:graphicFrame macro="">
      <xdr:nvGraphicFramePr>
        <xdr:cNvPr id="44" name="Gráfico 43">
          <a:extLst>
            <a:ext uri="{FF2B5EF4-FFF2-40B4-BE49-F238E27FC236}">
              <a16:creationId xmlns:a16="http://schemas.microsoft.com/office/drawing/2014/main" id="{F35D3D71-34D8-4393-8FD6-07166316CD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68580</xdr:colOff>
      <xdr:row>109</xdr:row>
      <xdr:rowOff>22860</xdr:rowOff>
    </xdr:from>
    <xdr:to>
      <xdr:col>7</xdr:col>
      <xdr:colOff>739140</xdr:colOff>
      <xdr:row>112</xdr:row>
      <xdr:rowOff>167640</xdr:rowOff>
    </xdr:to>
    <xdr:graphicFrame macro="">
      <xdr:nvGraphicFramePr>
        <xdr:cNvPr id="45" name="Gráfico 44">
          <a:extLst>
            <a:ext uri="{FF2B5EF4-FFF2-40B4-BE49-F238E27FC236}">
              <a16:creationId xmlns:a16="http://schemas.microsoft.com/office/drawing/2014/main" id="{84E693F1-A5FC-419D-81BC-F974E35848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53340</xdr:colOff>
      <xdr:row>117</xdr:row>
      <xdr:rowOff>15240</xdr:rowOff>
    </xdr:from>
    <xdr:to>
      <xdr:col>7</xdr:col>
      <xdr:colOff>685800</xdr:colOff>
      <xdr:row>121</xdr:row>
      <xdr:rowOff>182880</xdr:rowOff>
    </xdr:to>
    <xdr:graphicFrame macro="">
      <xdr:nvGraphicFramePr>
        <xdr:cNvPr id="46" name="Gráfico 45">
          <a:extLst>
            <a:ext uri="{FF2B5EF4-FFF2-40B4-BE49-F238E27FC236}">
              <a16:creationId xmlns:a16="http://schemas.microsoft.com/office/drawing/2014/main" id="{CB30298E-F916-492F-8AA6-3DF54624D1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60960</xdr:colOff>
      <xdr:row>124</xdr:row>
      <xdr:rowOff>11430</xdr:rowOff>
    </xdr:from>
    <xdr:to>
      <xdr:col>7</xdr:col>
      <xdr:colOff>708660</xdr:colOff>
      <xdr:row>127</xdr:row>
      <xdr:rowOff>190500</xdr:rowOff>
    </xdr:to>
    <xdr:graphicFrame macro="">
      <xdr:nvGraphicFramePr>
        <xdr:cNvPr id="47" name="Gráfico 46">
          <a:extLst>
            <a:ext uri="{FF2B5EF4-FFF2-40B4-BE49-F238E27FC236}">
              <a16:creationId xmlns:a16="http://schemas.microsoft.com/office/drawing/2014/main" id="{46286708-1CDE-4844-98FC-80DDD97C46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76200</xdr:colOff>
      <xdr:row>128</xdr:row>
      <xdr:rowOff>76200</xdr:rowOff>
    </xdr:from>
    <xdr:to>
      <xdr:col>7</xdr:col>
      <xdr:colOff>723900</xdr:colOff>
      <xdr:row>131</xdr:row>
      <xdr:rowOff>205740</xdr:rowOff>
    </xdr:to>
    <xdr:graphicFrame macro="">
      <xdr:nvGraphicFramePr>
        <xdr:cNvPr id="48" name="Gráfico 47">
          <a:extLst>
            <a:ext uri="{FF2B5EF4-FFF2-40B4-BE49-F238E27FC236}">
              <a16:creationId xmlns:a16="http://schemas.microsoft.com/office/drawing/2014/main" id="{AFF962F3-FE4D-4DBA-8297-BAD89335C6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53340</xdr:colOff>
      <xdr:row>132</xdr:row>
      <xdr:rowOff>11430</xdr:rowOff>
    </xdr:from>
    <xdr:to>
      <xdr:col>7</xdr:col>
      <xdr:colOff>739140</xdr:colOff>
      <xdr:row>135</xdr:row>
      <xdr:rowOff>190500</xdr:rowOff>
    </xdr:to>
    <xdr:graphicFrame macro="">
      <xdr:nvGraphicFramePr>
        <xdr:cNvPr id="49" name="Gráfico 48">
          <a:extLst>
            <a:ext uri="{FF2B5EF4-FFF2-40B4-BE49-F238E27FC236}">
              <a16:creationId xmlns:a16="http://schemas.microsoft.com/office/drawing/2014/main" id="{DF321D81-925B-401D-B57C-50AD8DEA83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76200</xdr:colOff>
      <xdr:row>136</xdr:row>
      <xdr:rowOff>26670</xdr:rowOff>
    </xdr:from>
    <xdr:to>
      <xdr:col>7</xdr:col>
      <xdr:colOff>716280</xdr:colOff>
      <xdr:row>139</xdr:row>
      <xdr:rowOff>182880</xdr:rowOff>
    </xdr:to>
    <xdr:graphicFrame macro="">
      <xdr:nvGraphicFramePr>
        <xdr:cNvPr id="50" name="Gráfico 49">
          <a:extLst>
            <a:ext uri="{FF2B5EF4-FFF2-40B4-BE49-F238E27FC236}">
              <a16:creationId xmlns:a16="http://schemas.microsoft.com/office/drawing/2014/main" id="{B20EB4EC-8847-4AAF-8D29-0E5DC3AEC4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45720</xdr:colOff>
      <xdr:row>147</xdr:row>
      <xdr:rowOff>49530</xdr:rowOff>
    </xdr:from>
    <xdr:to>
      <xdr:col>7</xdr:col>
      <xdr:colOff>723900</xdr:colOff>
      <xdr:row>153</xdr:row>
      <xdr:rowOff>175260</xdr:rowOff>
    </xdr:to>
    <xdr:graphicFrame macro="">
      <xdr:nvGraphicFramePr>
        <xdr:cNvPr id="51" name="Gráfico 50">
          <a:extLst>
            <a:ext uri="{FF2B5EF4-FFF2-40B4-BE49-F238E27FC236}">
              <a16:creationId xmlns:a16="http://schemas.microsoft.com/office/drawing/2014/main" id="{3E5970D3-CC9F-4992-A39C-709DF2D86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68580</xdr:colOff>
      <xdr:row>156</xdr:row>
      <xdr:rowOff>11430</xdr:rowOff>
    </xdr:from>
    <xdr:to>
      <xdr:col>7</xdr:col>
      <xdr:colOff>701040</xdr:colOff>
      <xdr:row>159</xdr:row>
      <xdr:rowOff>236220</xdr:rowOff>
    </xdr:to>
    <xdr:graphicFrame macro="">
      <xdr:nvGraphicFramePr>
        <xdr:cNvPr id="52" name="Gráfico 51">
          <a:extLst>
            <a:ext uri="{FF2B5EF4-FFF2-40B4-BE49-F238E27FC236}">
              <a16:creationId xmlns:a16="http://schemas.microsoft.com/office/drawing/2014/main" id="{95CD8BB6-130F-4F28-A249-36E7E6B0DE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68580</xdr:colOff>
      <xdr:row>160</xdr:row>
      <xdr:rowOff>19050</xdr:rowOff>
    </xdr:from>
    <xdr:to>
      <xdr:col>7</xdr:col>
      <xdr:colOff>701040</xdr:colOff>
      <xdr:row>163</xdr:row>
      <xdr:rowOff>220980</xdr:rowOff>
    </xdr:to>
    <xdr:graphicFrame macro="">
      <xdr:nvGraphicFramePr>
        <xdr:cNvPr id="53" name="Gráfico 52">
          <a:extLst>
            <a:ext uri="{FF2B5EF4-FFF2-40B4-BE49-F238E27FC236}">
              <a16:creationId xmlns:a16="http://schemas.microsoft.com/office/drawing/2014/main" id="{C680092A-35D6-45AE-AD09-C40B2476C1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45720</xdr:colOff>
      <xdr:row>164</xdr:row>
      <xdr:rowOff>41910</xdr:rowOff>
    </xdr:from>
    <xdr:to>
      <xdr:col>7</xdr:col>
      <xdr:colOff>708660</xdr:colOff>
      <xdr:row>167</xdr:row>
      <xdr:rowOff>205740</xdr:rowOff>
    </xdr:to>
    <xdr:graphicFrame macro="">
      <xdr:nvGraphicFramePr>
        <xdr:cNvPr id="54" name="Gráfico 53">
          <a:extLst>
            <a:ext uri="{FF2B5EF4-FFF2-40B4-BE49-F238E27FC236}">
              <a16:creationId xmlns:a16="http://schemas.microsoft.com/office/drawing/2014/main" id="{9ACB0F35-3887-4C0D-8BCB-D758531C37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63500</xdr:colOff>
      <xdr:row>168</xdr:row>
      <xdr:rowOff>104775</xdr:rowOff>
    </xdr:from>
    <xdr:to>
      <xdr:col>7</xdr:col>
      <xdr:colOff>740092</xdr:colOff>
      <xdr:row>171</xdr:row>
      <xdr:rowOff>166688</xdr:rowOff>
    </xdr:to>
    <xdr:graphicFrame macro="">
      <xdr:nvGraphicFramePr>
        <xdr:cNvPr id="55" name="Gráfico 54">
          <a:extLst>
            <a:ext uri="{FF2B5EF4-FFF2-40B4-BE49-F238E27FC236}">
              <a16:creationId xmlns:a16="http://schemas.microsoft.com/office/drawing/2014/main" id="{5F83B7F6-FD97-4684-B199-38FF038C16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76200</xdr:colOff>
      <xdr:row>178</xdr:row>
      <xdr:rowOff>49530</xdr:rowOff>
    </xdr:from>
    <xdr:to>
      <xdr:col>7</xdr:col>
      <xdr:colOff>754380</xdr:colOff>
      <xdr:row>182</xdr:row>
      <xdr:rowOff>213360</xdr:rowOff>
    </xdr:to>
    <xdr:graphicFrame macro="">
      <xdr:nvGraphicFramePr>
        <xdr:cNvPr id="56" name="Gráfico 55">
          <a:extLst>
            <a:ext uri="{FF2B5EF4-FFF2-40B4-BE49-F238E27FC236}">
              <a16:creationId xmlns:a16="http://schemas.microsoft.com/office/drawing/2014/main" id="{3584A79C-36A3-4665-9492-FD66B02C71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83820</xdr:colOff>
      <xdr:row>185</xdr:row>
      <xdr:rowOff>7620</xdr:rowOff>
    </xdr:from>
    <xdr:to>
      <xdr:col>7</xdr:col>
      <xdr:colOff>731520</xdr:colOff>
      <xdr:row>188</xdr:row>
      <xdr:rowOff>144780</xdr:rowOff>
    </xdr:to>
    <xdr:graphicFrame macro="">
      <xdr:nvGraphicFramePr>
        <xdr:cNvPr id="57" name="Gráfico 56">
          <a:extLst>
            <a:ext uri="{FF2B5EF4-FFF2-40B4-BE49-F238E27FC236}">
              <a16:creationId xmlns:a16="http://schemas.microsoft.com/office/drawing/2014/main" id="{EED9545E-B8E5-45FF-B336-691D2B4B74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68580</xdr:colOff>
      <xdr:row>189</xdr:row>
      <xdr:rowOff>30480</xdr:rowOff>
    </xdr:from>
    <xdr:to>
      <xdr:col>7</xdr:col>
      <xdr:colOff>708660</xdr:colOff>
      <xdr:row>192</xdr:row>
      <xdr:rowOff>205740</xdr:rowOff>
    </xdr:to>
    <xdr:graphicFrame macro="">
      <xdr:nvGraphicFramePr>
        <xdr:cNvPr id="58" name="Gráfico 57">
          <a:extLst>
            <a:ext uri="{FF2B5EF4-FFF2-40B4-BE49-F238E27FC236}">
              <a16:creationId xmlns:a16="http://schemas.microsoft.com/office/drawing/2014/main" id="{3771B76D-A6F9-4477-9E3E-A6C19D2846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68580</xdr:colOff>
      <xdr:row>193</xdr:row>
      <xdr:rowOff>19050</xdr:rowOff>
    </xdr:from>
    <xdr:to>
      <xdr:col>7</xdr:col>
      <xdr:colOff>716280</xdr:colOff>
      <xdr:row>196</xdr:row>
      <xdr:rowOff>198120</xdr:rowOff>
    </xdr:to>
    <xdr:graphicFrame macro="">
      <xdr:nvGraphicFramePr>
        <xdr:cNvPr id="59" name="Gráfico 58">
          <a:extLst>
            <a:ext uri="{FF2B5EF4-FFF2-40B4-BE49-F238E27FC236}">
              <a16:creationId xmlns:a16="http://schemas.microsoft.com/office/drawing/2014/main" id="{02AF07C4-7191-48B2-8865-338E400497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53340</xdr:colOff>
      <xdr:row>197</xdr:row>
      <xdr:rowOff>41910</xdr:rowOff>
    </xdr:from>
    <xdr:to>
      <xdr:col>7</xdr:col>
      <xdr:colOff>723900</xdr:colOff>
      <xdr:row>200</xdr:row>
      <xdr:rowOff>167640</xdr:rowOff>
    </xdr:to>
    <xdr:graphicFrame macro="">
      <xdr:nvGraphicFramePr>
        <xdr:cNvPr id="60" name="Gráfico 59">
          <a:extLst>
            <a:ext uri="{FF2B5EF4-FFF2-40B4-BE49-F238E27FC236}">
              <a16:creationId xmlns:a16="http://schemas.microsoft.com/office/drawing/2014/main" id="{AD39E3E6-B5A1-46A9-BE75-345CED13DE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22860</xdr:colOff>
      <xdr:row>208</xdr:row>
      <xdr:rowOff>11430</xdr:rowOff>
    </xdr:from>
    <xdr:to>
      <xdr:col>7</xdr:col>
      <xdr:colOff>739140</xdr:colOff>
      <xdr:row>212</xdr:row>
      <xdr:rowOff>182880</xdr:rowOff>
    </xdr:to>
    <xdr:graphicFrame macro="">
      <xdr:nvGraphicFramePr>
        <xdr:cNvPr id="61" name="Gráfico 60">
          <a:extLst>
            <a:ext uri="{FF2B5EF4-FFF2-40B4-BE49-F238E27FC236}">
              <a16:creationId xmlns:a16="http://schemas.microsoft.com/office/drawing/2014/main" id="{58FCA097-CE80-47D3-950F-DF511C5E0C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22860</xdr:colOff>
      <xdr:row>215</xdr:row>
      <xdr:rowOff>34290</xdr:rowOff>
    </xdr:from>
    <xdr:to>
      <xdr:col>7</xdr:col>
      <xdr:colOff>693420</xdr:colOff>
      <xdr:row>218</xdr:row>
      <xdr:rowOff>129540</xdr:rowOff>
    </xdr:to>
    <xdr:graphicFrame macro="">
      <xdr:nvGraphicFramePr>
        <xdr:cNvPr id="62" name="Gráfico 61">
          <a:extLst>
            <a:ext uri="{FF2B5EF4-FFF2-40B4-BE49-F238E27FC236}">
              <a16:creationId xmlns:a16="http://schemas.microsoft.com/office/drawing/2014/main" id="{BD5BFFCC-2C8E-4541-B8DD-634B715A0F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38100</xdr:colOff>
      <xdr:row>219</xdr:row>
      <xdr:rowOff>26670</xdr:rowOff>
    </xdr:from>
    <xdr:to>
      <xdr:col>7</xdr:col>
      <xdr:colOff>716280</xdr:colOff>
      <xdr:row>222</xdr:row>
      <xdr:rowOff>152400</xdr:rowOff>
    </xdr:to>
    <xdr:graphicFrame macro="">
      <xdr:nvGraphicFramePr>
        <xdr:cNvPr id="63" name="Gráfico 62">
          <a:extLst>
            <a:ext uri="{FF2B5EF4-FFF2-40B4-BE49-F238E27FC236}">
              <a16:creationId xmlns:a16="http://schemas.microsoft.com/office/drawing/2014/main" id="{ED0A3056-D9F2-456F-A763-0ACC111B39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xdr:col>
      <xdr:colOff>30480</xdr:colOff>
      <xdr:row>223</xdr:row>
      <xdr:rowOff>49530</xdr:rowOff>
    </xdr:from>
    <xdr:to>
      <xdr:col>7</xdr:col>
      <xdr:colOff>708660</xdr:colOff>
      <xdr:row>226</xdr:row>
      <xdr:rowOff>160020</xdr:rowOff>
    </xdr:to>
    <xdr:graphicFrame macro="">
      <xdr:nvGraphicFramePr>
        <xdr:cNvPr id="64" name="Gráfico 63">
          <a:extLst>
            <a:ext uri="{FF2B5EF4-FFF2-40B4-BE49-F238E27FC236}">
              <a16:creationId xmlns:a16="http://schemas.microsoft.com/office/drawing/2014/main" id="{744246FD-B872-4734-8DE4-716D10C008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45720</xdr:colOff>
      <xdr:row>227</xdr:row>
      <xdr:rowOff>22860</xdr:rowOff>
    </xdr:from>
    <xdr:to>
      <xdr:col>7</xdr:col>
      <xdr:colOff>746760</xdr:colOff>
      <xdr:row>230</xdr:row>
      <xdr:rowOff>137160</xdr:rowOff>
    </xdr:to>
    <xdr:graphicFrame macro="">
      <xdr:nvGraphicFramePr>
        <xdr:cNvPr id="65" name="Gráfico 64">
          <a:extLst>
            <a:ext uri="{FF2B5EF4-FFF2-40B4-BE49-F238E27FC236}">
              <a16:creationId xmlns:a16="http://schemas.microsoft.com/office/drawing/2014/main" id="{E3D27626-9DE3-4CB6-A512-BA0B442F00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60960</xdr:colOff>
      <xdr:row>235</xdr:row>
      <xdr:rowOff>38100</xdr:rowOff>
    </xdr:from>
    <xdr:to>
      <xdr:col>7</xdr:col>
      <xdr:colOff>685800</xdr:colOff>
      <xdr:row>239</xdr:row>
      <xdr:rowOff>213360</xdr:rowOff>
    </xdr:to>
    <xdr:graphicFrame macro="">
      <xdr:nvGraphicFramePr>
        <xdr:cNvPr id="66" name="Gráfico 65">
          <a:extLst>
            <a:ext uri="{FF2B5EF4-FFF2-40B4-BE49-F238E27FC236}">
              <a16:creationId xmlns:a16="http://schemas.microsoft.com/office/drawing/2014/main" id="{2A5B4408-8C43-43D7-944A-A2EC6E1279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60960</xdr:colOff>
      <xdr:row>242</xdr:row>
      <xdr:rowOff>34290</xdr:rowOff>
    </xdr:from>
    <xdr:to>
      <xdr:col>7</xdr:col>
      <xdr:colOff>693420</xdr:colOff>
      <xdr:row>245</xdr:row>
      <xdr:rowOff>152400</xdr:rowOff>
    </xdr:to>
    <xdr:graphicFrame macro="">
      <xdr:nvGraphicFramePr>
        <xdr:cNvPr id="67" name="Gráfico 66">
          <a:extLst>
            <a:ext uri="{FF2B5EF4-FFF2-40B4-BE49-F238E27FC236}">
              <a16:creationId xmlns:a16="http://schemas.microsoft.com/office/drawing/2014/main" id="{96E87F0D-E908-47A6-A74E-E1DB5EDB6E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xdr:col>
      <xdr:colOff>45720</xdr:colOff>
      <xdr:row>246</xdr:row>
      <xdr:rowOff>41910</xdr:rowOff>
    </xdr:from>
    <xdr:to>
      <xdr:col>7</xdr:col>
      <xdr:colOff>693420</xdr:colOff>
      <xdr:row>249</xdr:row>
      <xdr:rowOff>167640</xdr:rowOff>
    </xdr:to>
    <xdr:graphicFrame macro="">
      <xdr:nvGraphicFramePr>
        <xdr:cNvPr id="68" name="Gráfico 67">
          <a:extLst>
            <a:ext uri="{FF2B5EF4-FFF2-40B4-BE49-F238E27FC236}">
              <a16:creationId xmlns:a16="http://schemas.microsoft.com/office/drawing/2014/main" id="{EF95DB45-A013-4840-847D-673301C845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xdr:col>
      <xdr:colOff>91440</xdr:colOff>
      <xdr:row>254</xdr:row>
      <xdr:rowOff>38100</xdr:rowOff>
    </xdr:from>
    <xdr:to>
      <xdr:col>7</xdr:col>
      <xdr:colOff>678180</xdr:colOff>
      <xdr:row>257</xdr:row>
      <xdr:rowOff>178904</xdr:rowOff>
    </xdr:to>
    <xdr:graphicFrame macro="">
      <xdr:nvGraphicFramePr>
        <xdr:cNvPr id="69" name="Gráfico 68">
          <a:extLst>
            <a:ext uri="{FF2B5EF4-FFF2-40B4-BE49-F238E27FC236}">
              <a16:creationId xmlns:a16="http://schemas.microsoft.com/office/drawing/2014/main" id="{EC797555-1A50-4C78-BCEF-1CFA285B9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45720</xdr:colOff>
      <xdr:row>264</xdr:row>
      <xdr:rowOff>41910</xdr:rowOff>
    </xdr:from>
    <xdr:to>
      <xdr:col>7</xdr:col>
      <xdr:colOff>731520</xdr:colOff>
      <xdr:row>270</xdr:row>
      <xdr:rowOff>167640</xdr:rowOff>
    </xdr:to>
    <xdr:graphicFrame macro="">
      <xdr:nvGraphicFramePr>
        <xdr:cNvPr id="70" name="Gráfico 69">
          <a:extLst>
            <a:ext uri="{FF2B5EF4-FFF2-40B4-BE49-F238E27FC236}">
              <a16:creationId xmlns:a16="http://schemas.microsoft.com/office/drawing/2014/main" id="{0FAF027E-56D2-47DE-889C-36B3F66C89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38100</xdr:colOff>
      <xdr:row>273</xdr:row>
      <xdr:rowOff>19050</xdr:rowOff>
    </xdr:from>
    <xdr:to>
      <xdr:col>7</xdr:col>
      <xdr:colOff>693420</xdr:colOff>
      <xdr:row>276</xdr:row>
      <xdr:rowOff>175260</xdr:rowOff>
    </xdr:to>
    <xdr:graphicFrame macro="">
      <xdr:nvGraphicFramePr>
        <xdr:cNvPr id="71" name="Gráfico 70">
          <a:extLst>
            <a:ext uri="{FF2B5EF4-FFF2-40B4-BE49-F238E27FC236}">
              <a16:creationId xmlns:a16="http://schemas.microsoft.com/office/drawing/2014/main" id="{729A3126-A356-464F-9E86-CC0C1BDA2A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xdr:col>
      <xdr:colOff>60960</xdr:colOff>
      <xdr:row>277</xdr:row>
      <xdr:rowOff>19050</xdr:rowOff>
    </xdr:from>
    <xdr:to>
      <xdr:col>7</xdr:col>
      <xdr:colOff>670560</xdr:colOff>
      <xdr:row>280</xdr:row>
      <xdr:rowOff>182880</xdr:rowOff>
    </xdr:to>
    <xdr:graphicFrame macro="">
      <xdr:nvGraphicFramePr>
        <xdr:cNvPr id="72" name="Gráfico 71">
          <a:extLst>
            <a:ext uri="{FF2B5EF4-FFF2-40B4-BE49-F238E27FC236}">
              <a16:creationId xmlns:a16="http://schemas.microsoft.com/office/drawing/2014/main" id="{408EBBB5-86F0-423C-BB78-86D058315E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60960</xdr:colOff>
      <xdr:row>281</xdr:row>
      <xdr:rowOff>26670</xdr:rowOff>
    </xdr:from>
    <xdr:to>
      <xdr:col>7</xdr:col>
      <xdr:colOff>708660</xdr:colOff>
      <xdr:row>284</xdr:row>
      <xdr:rowOff>175260</xdr:rowOff>
    </xdr:to>
    <xdr:graphicFrame macro="">
      <xdr:nvGraphicFramePr>
        <xdr:cNvPr id="73" name="Gráfico 72">
          <a:extLst>
            <a:ext uri="{FF2B5EF4-FFF2-40B4-BE49-F238E27FC236}">
              <a16:creationId xmlns:a16="http://schemas.microsoft.com/office/drawing/2014/main" id="{D2516384-3976-44C8-B032-C21D262543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53340</xdr:colOff>
      <xdr:row>285</xdr:row>
      <xdr:rowOff>19050</xdr:rowOff>
    </xdr:from>
    <xdr:to>
      <xdr:col>7</xdr:col>
      <xdr:colOff>723900</xdr:colOff>
      <xdr:row>288</xdr:row>
      <xdr:rowOff>160020</xdr:rowOff>
    </xdr:to>
    <xdr:graphicFrame macro="">
      <xdr:nvGraphicFramePr>
        <xdr:cNvPr id="74" name="Gráfico 73">
          <a:extLst>
            <a:ext uri="{FF2B5EF4-FFF2-40B4-BE49-F238E27FC236}">
              <a16:creationId xmlns:a16="http://schemas.microsoft.com/office/drawing/2014/main" id="{6AC0E5AC-DFA5-4FAB-99A4-2D56E7AD7D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45720</xdr:colOff>
      <xdr:row>296</xdr:row>
      <xdr:rowOff>41910</xdr:rowOff>
    </xdr:from>
    <xdr:to>
      <xdr:col>7</xdr:col>
      <xdr:colOff>723900</xdr:colOff>
      <xdr:row>302</xdr:row>
      <xdr:rowOff>144780</xdr:rowOff>
    </xdr:to>
    <xdr:graphicFrame macro="">
      <xdr:nvGraphicFramePr>
        <xdr:cNvPr id="75" name="Gráfico 74">
          <a:extLst>
            <a:ext uri="{FF2B5EF4-FFF2-40B4-BE49-F238E27FC236}">
              <a16:creationId xmlns:a16="http://schemas.microsoft.com/office/drawing/2014/main" id="{C386B1FD-F380-4341-A6A9-FCDBF84E35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5</xdr:col>
      <xdr:colOff>38100</xdr:colOff>
      <xdr:row>305</xdr:row>
      <xdr:rowOff>26670</xdr:rowOff>
    </xdr:from>
    <xdr:to>
      <xdr:col>7</xdr:col>
      <xdr:colOff>693420</xdr:colOff>
      <xdr:row>308</xdr:row>
      <xdr:rowOff>152400</xdr:rowOff>
    </xdr:to>
    <xdr:graphicFrame macro="">
      <xdr:nvGraphicFramePr>
        <xdr:cNvPr id="76" name="Gráfico 75">
          <a:extLst>
            <a:ext uri="{FF2B5EF4-FFF2-40B4-BE49-F238E27FC236}">
              <a16:creationId xmlns:a16="http://schemas.microsoft.com/office/drawing/2014/main" id="{DF0AAB5A-341F-43BA-8654-2C584A23D8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5</xdr:col>
      <xdr:colOff>60960</xdr:colOff>
      <xdr:row>309</xdr:row>
      <xdr:rowOff>30480</xdr:rowOff>
    </xdr:from>
    <xdr:to>
      <xdr:col>7</xdr:col>
      <xdr:colOff>655320</xdr:colOff>
      <xdr:row>312</xdr:row>
      <xdr:rowOff>152400</xdr:rowOff>
    </xdr:to>
    <xdr:graphicFrame macro="">
      <xdr:nvGraphicFramePr>
        <xdr:cNvPr id="77" name="Gráfico 76">
          <a:extLst>
            <a:ext uri="{FF2B5EF4-FFF2-40B4-BE49-F238E27FC236}">
              <a16:creationId xmlns:a16="http://schemas.microsoft.com/office/drawing/2014/main" id="{E89A3E5E-46CB-4EE0-ADED-6B759E5268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68580</xdr:colOff>
      <xdr:row>313</xdr:row>
      <xdr:rowOff>41910</xdr:rowOff>
    </xdr:from>
    <xdr:to>
      <xdr:col>7</xdr:col>
      <xdr:colOff>701040</xdr:colOff>
      <xdr:row>316</xdr:row>
      <xdr:rowOff>167640</xdr:rowOff>
    </xdr:to>
    <xdr:graphicFrame macro="">
      <xdr:nvGraphicFramePr>
        <xdr:cNvPr id="78" name="Gráfico 77">
          <a:extLst>
            <a:ext uri="{FF2B5EF4-FFF2-40B4-BE49-F238E27FC236}">
              <a16:creationId xmlns:a16="http://schemas.microsoft.com/office/drawing/2014/main" id="{DDA756F6-3C58-4265-B83A-C8ECB3B614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76200</xdr:colOff>
      <xdr:row>317</xdr:row>
      <xdr:rowOff>34290</xdr:rowOff>
    </xdr:from>
    <xdr:to>
      <xdr:col>7</xdr:col>
      <xdr:colOff>746760</xdr:colOff>
      <xdr:row>320</xdr:row>
      <xdr:rowOff>190500</xdr:rowOff>
    </xdr:to>
    <xdr:graphicFrame macro="">
      <xdr:nvGraphicFramePr>
        <xdr:cNvPr id="79" name="Gráfico 78">
          <a:extLst>
            <a:ext uri="{FF2B5EF4-FFF2-40B4-BE49-F238E27FC236}">
              <a16:creationId xmlns:a16="http://schemas.microsoft.com/office/drawing/2014/main" id="{F8A50101-E256-4753-BBB6-0B8ECF9FB5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xdr:col>
      <xdr:colOff>76200</xdr:colOff>
      <xdr:row>327</xdr:row>
      <xdr:rowOff>26670</xdr:rowOff>
    </xdr:from>
    <xdr:to>
      <xdr:col>7</xdr:col>
      <xdr:colOff>716280</xdr:colOff>
      <xdr:row>333</xdr:row>
      <xdr:rowOff>175260</xdr:rowOff>
    </xdr:to>
    <xdr:graphicFrame macro="">
      <xdr:nvGraphicFramePr>
        <xdr:cNvPr id="80" name="Gráfico 79">
          <a:extLst>
            <a:ext uri="{FF2B5EF4-FFF2-40B4-BE49-F238E27FC236}">
              <a16:creationId xmlns:a16="http://schemas.microsoft.com/office/drawing/2014/main" id="{E0E84C81-4047-40FE-8B7E-886F2571DD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38100</xdr:colOff>
      <xdr:row>336</xdr:row>
      <xdr:rowOff>30480</xdr:rowOff>
    </xdr:from>
    <xdr:to>
      <xdr:col>7</xdr:col>
      <xdr:colOff>693420</xdr:colOff>
      <xdr:row>339</xdr:row>
      <xdr:rowOff>167640</xdr:rowOff>
    </xdr:to>
    <xdr:graphicFrame macro="">
      <xdr:nvGraphicFramePr>
        <xdr:cNvPr id="81" name="Gráfico 80">
          <a:extLst>
            <a:ext uri="{FF2B5EF4-FFF2-40B4-BE49-F238E27FC236}">
              <a16:creationId xmlns:a16="http://schemas.microsoft.com/office/drawing/2014/main" id="{147AB9B8-BF71-447D-BC6E-EEADCAC8BA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xdr:col>
      <xdr:colOff>45720</xdr:colOff>
      <xdr:row>340</xdr:row>
      <xdr:rowOff>15240</xdr:rowOff>
    </xdr:from>
    <xdr:to>
      <xdr:col>7</xdr:col>
      <xdr:colOff>723900</xdr:colOff>
      <xdr:row>343</xdr:row>
      <xdr:rowOff>175260</xdr:rowOff>
    </xdr:to>
    <xdr:graphicFrame macro="">
      <xdr:nvGraphicFramePr>
        <xdr:cNvPr id="82" name="Gráfico 81">
          <a:extLst>
            <a:ext uri="{FF2B5EF4-FFF2-40B4-BE49-F238E27FC236}">
              <a16:creationId xmlns:a16="http://schemas.microsoft.com/office/drawing/2014/main" id="{8FE7E6C4-7948-4131-A497-FDD49005F8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60960</xdr:colOff>
      <xdr:row>344</xdr:row>
      <xdr:rowOff>19878</xdr:rowOff>
    </xdr:from>
    <xdr:to>
      <xdr:col>7</xdr:col>
      <xdr:colOff>731520</xdr:colOff>
      <xdr:row>347</xdr:row>
      <xdr:rowOff>165653</xdr:rowOff>
    </xdr:to>
    <xdr:graphicFrame macro="">
      <xdr:nvGraphicFramePr>
        <xdr:cNvPr id="83" name="Gráfico 82">
          <a:extLst>
            <a:ext uri="{FF2B5EF4-FFF2-40B4-BE49-F238E27FC236}">
              <a16:creationId xmlns:a16="http://schemas.microsoft.com/office/drawing/2014/main" id="{28C118F7-BD9F-4381-B43D-229B8DA981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5</xdr:col>
      <xdr:colOff>38100</xdr:colOff>
      <xdr:row>348</xdr:row>
      <xdr:rowOff>18056</xdr:rowOff>
    </xdr:from>
    <xdr:to>
      <xdr:col>7</xdr:col>
      <xdr:colOff>731520</xdr:colOff>
      <xdr:row>351</xdr:row>
      <xdr:rowOff>165652</xdr:rowOff>
    </xdr:to>
    <xdr:graphicFrame macro="">
      <xdr:nvGraphicFramePr>
        <xdr:cNvPr id="84" name="Gráfico 83">
          <a:extLst>
            <a:ext uri="{FF2B5EF4-FFF2-40B4-BE49-F238E27FC236}">
              <a16:creationId xmlns:a16="http://schemas.microsoft.com/office/drawing/2014/main" id="{11209839-2E95-41CD-B971-8E14D058BA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5</xdr:col>
      <xdr:colOff>68580</xdr:colOff>
      <xdr:row>357</xdr:row>
      <xdr:rowOff>87312</xdr:rowOff>
    </xdr:from>
    <xdr:to>
      <xdr:col>7</xdr:col>
      <xdr:colOff>650875</xdr:colOff>
      <xdr:row>361</xdr:row>
      <xdr:rowOff>166687</xdr:rowOff>
    </xdr:to>
    <xdr:graphicFrame macro="">
      <xdr:nvGraphicFramePr>
        <xdr:cNvPr id="85" name="Gráfico 84">
          <a:extLst>
            <a:ext uri="{FF2B5EF4-FFF2-40B4-BE49-F238E27FC236}">
              <a16:creationId xmlns:a16="http://schemas.microsoft.com/office/drawing/2014/main" id="{FE899DBA-C57B-4D6C-9C0A-BA36D367B0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5</xdr:col>
      <xdr:colOff>38417</xdr:colOff>
      <xdr:row>364</xdr:row>
      <xdr:rowOff>26987</xdr:rowOff>
    </xdr:from>
    <xdr:to>
      <xdr:col>7</xdr:col>
      <xdr:colOff>724217</xdr:colOff>
      <xdr:row>367</xdr:row>
      <xdr:rowOff>167957</xdr:rowOff>
    </xdr:to>
    <xdr:graphicFrame macro="">
      <xdr:nvGraphicFramePr>
        <xdr:cNvPr id="86" name="Gráfico 85">
          <a:extLst>
            <a:ext uri="{FF2B5EF4-FFF2-40B4-BE49-F238E27FC236}">
              <a16:creationId xmlns:a16="http://schemas.microsoft.com/office/drawing/2014/main" id="{A371FDDE-5EF4-41FA-A7A4-A63174C6B7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xdr:col>
      <xdr:colOff>38100</xdr:colOff>
      <xdr:row>368</xdr:row>
      <xdr:rowOff>26670</xdr:rowOff>
    </xdr:from>
    <xdr:to>
      <xdr:col>7</xdr:col>
      <xdr:colOff>716280</xdr:colOff>
      <xdr:row>371</xdr:row>
      <xdr:rowOff>152400</xdr:rowOff>
    </xdr:to>
    <xdr:graphicFrame macro="">
      <xdr:nvGraphicFramePr>
        <xdr:cNvPr id="87" name="Gráfico 86">
          <a:extLst>
            <a:ext uri="{FF2B5EF4-FFF2-40B4-BE49-F238E27FC236}">
              <a16:creationId xmlns:a16="http://schemas.microsoft.com/office/drawing/2014/main" id="{8663B9A1-F983-4496-87A8-EC67C32084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5</xdr:col>
      <xdr:colOff>45720</xdr:colOff>
      <xdr:row>372</xdr:row>
      <xdr:rowOff>11430</xdr:rowOff>
    </xdr:from>
    <xdr:to>
      <xdr:col>7</xdr:col>
      <xdr:colOff>701040</xdr:colOff>
      <xdr:row>375</xdr:row>
      <xdr:rowOff>152400</xdr:rowOff>
    </xdr:to>
    <xdr:graphicFrame macro="">
      <xdr:nvGraphicFramePr>
        <xdr:cNvPr id="88" name="Gráfico 87">
          <a:extLst>
            <a:ext uri="{FF2B5EF4-FFF2-40B4-BE49-F238E27FC236}">
              <a16:creationId xmlns:a16="http://schemas.microsoft.com/office/drawing/2014/main" id="{1B5C7E3B-F3D6-44D6-81F4-3F08B109DE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5</xdr:col>
      <xdr:colOff>68580</xdr:colOff>
      <xdr:row>376</xdr:row>
      <xdr:rowOff>11430</xdr:rowOff>
    </xdr:from>
    <xdr:to>
      <xdr:col>7</xdr:col>
      <xdr:colOff>708660</xdr:colOff>
      <xdr:row>379</xdr:row>
      <xdr:rowOff>167640</xdr:rowOff>
    </xdr:to>
    <xdr:graphicFrame macro="">
      <xdr:nvGraphicFramePr>
        <xdr:cNvPr id="89" name="Gráfico 88">
          <a:extLst>
            <a:ext uri="{FF2B5EF4-FFF2-40B4-BE49-F238E27FC236}">
              <a16:creationId xmlns:a16="http://schemas.microsoft.com/office/drawing/2014/main" id="{4AD098BC-C403-4D6A-9A8F-68C998B59B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38100</xdr:colOff>
      <xdr:row>387</xdr:row>
      <xdr:rowOff>41910</xdr:rowOff>
    </xdr:from>
    <xdr:to>
      <xdr:col>7</xdr:col>
      <xdr:colOff>682625</xdr:colOff>
      <xdr:row>392</xdr:row>
      <xdr:rowOff>134938</xdr:rowOff>
    </xdr:to>
    <xdr:graphicFrame macro="">
      <xdr:nvGraphicFramePr>
        <xdr:cNvPr id="90" name="Gráfico 89">
          <a:extLst>
            <a:ext uri="{FF2B5EF4-FFF2-40B4-BE49-F238E27FC236}">
              <a16:creationId xmlns:a16="http://schemas.microsoft.com/office/drawing/2014/main" id="{938DCEAB-BBF9-49C1-8B51-954E7FE93A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5</xdr:col>
      <xdr:colOff>60960</xdr:colOff>
      <xdr:row>395</xdr:row>
      <xdr:rowOff>23812</xdr:rowOff>
    </xdr:from>
    <xdr:to>
      <xdr:col>7</xdr:col>
      <xdr:colOff>698500</xdr:colOff>
      <xdr:row>398</xdr:row>
      <xdr:rowOff>158750</xdr:rowOff>
    </xdr:to>
    <xdr:graphicFrame macro="">
      <xdr:nvGraphicFramePr>
        <xdr:cNvPr id="91" name="Gráfico 90">
          <a:extLst>
            <a:ext uri="{FF2B5EF4-FFF2-40B4-BE49-F238E27FC236}">
              <a16:creationId xmlns:a16="http://schemas.microsoft.com/office/drawing/2014/main" id="{F5327824-EBC0-4701-BD17-F24640BFC0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5</xdr:col>
      <xdr:colOff>68580</xdr:colOff>
      <xdr:row>399</xdr:row>
      <xdr:rowOff>47625</xdr:rowOff>
    </xdr:from>
    <xdr:to>
      <xdr:col>7</xdr:col>
      <xdr:colOff>698500</xdr:colOff>
      <xdr:row>402</xdr:row>
      <xdr:rowOff>182563</xdr:rowOff>
    </xdr:to>
    <xdr:graphicFrame macro="">
      <xdr:nvGraphicFramePr>
        <xdr:cNvPr id="92" name="Gráfico 91">
          <a:extLst>
            <a:ext uri="{FF2B5EF4-FFF2-40B4-BE49-F238E27FC236}">
              <a16:creationId xmlns:a16="http://schemas.microsoft.com/office/drawing/2014/main" id="{42F301AB-B995-41DF-8EF1-9C827EC98E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5</xdr:col>
      <xdr:colOff>83820</xdr:colOff>
      <xdr:row>403</xdr:row>
      <xdr:rowOff>57150</xdr:rowOff>
    </xdr:from>
    <xdr:to>
      <xdr:col>7</xdr:col>
      <xdr:colOff>658812</xdr:colOff>
      <xdr:row>406</xdr:row>
      <xdr:rowOff>166688</xdr:rowOff>
    </xdr:to>
    <xdr:graphicFrame macro="">
      <xdr:nvGraphicFramePr>
        <xdr:cNvPr id="93" name="Gráfico 92">
          <a:extLst>
            <a:ext uri="{FF2B5EF4-FFF2-40B4-BE49-F238E27FC236}">
              <a16:creationId xmlns:a16="http://schemas.microsoft.com/office/drawing/2014/main" id="{13D217E9-564D-4A63-AE1E-D639E2C7C4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5</xdr:col>
      <xdr:colOff>68580</xdr:colOff>
      <xdr:row>407</xdr:row>
      <xdr:rowOff>87312</xdr:rowOff>
    </xdr:from>
    <xdr:to>
      <xdr:col>7</xdr:col>
      <xdr:colOff>706437</xdr:colOff>
      <xdr:row>410</xdr:row>
      <xdr:rowOff>166688</xdr:rowOff>
    </xdr:to>
    <xdr:graphicFrame macro="">
      <xdr:nvGraphicFramePr>
        <xdr:cNvPr id="94" name="Gráfico 93">
          <a:extLst>
            <a:ext uri="{FF2B5EF4-FFF2-40B4-BE49-F238E27FC236}">
              <a16:creationId xmlns:a16="http://schemas.microsoft.com/office/drawing/2014/main" id="{6BE0AE01-3C64-4E9A-AD6F-47D886C940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5</xdr:col>
      <xdr:colOff>53340</xdr:colOff>
      <xdr:row>417</xdr:row>
      <xdr:rowOff>49531</xdr:rowOff>
    </xdr:from>
    <xdr:to>
      <xdr:col>7</xdr:col>
      <xdr:colOff>722312</xdr:colOff>
      <xdr:row>422</xdr:row>
      <xdr:rowOff>119064</xdr:rowOff>
    </xdr:to>
    <xdr:graphicFrame macro="">
      <xdr:nvGraphicFramePr>
        <xdr:cNvPr id="95" name="Gráfico 94">
          <a:extLst>
            <a:ext uri="{FF2B5EF4-FFF2-40B4-BE49-F238E27FC236}">
              <a16:creationId xmlns:a16="http://schemas.microsoft.com/office/drawing/2014/main" id="{761C5D56-6AAE-4749-9AE2-7E9C1D82FA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5</xdr:col>
      <xdr:colOff>38100</xdr:colOff>
      <xdr:row>425</xdr:row>
      <xdr:rowOff>71438</xdr:rowOff>
    </xdr:from>
    <xdr:to>
      <xdr:col>7</xdr:col>
      <xdr:colOff>738187</xdr:colOff>
      <xdr:row>428</xdr:row>
      <xdr:rowOff>198438</xdr:rowOff>
    </xdr:to>
    <xdr:graphicFrame macro="">
      <xdr:nvGraphicFramePr>
        <xdr:cNvPr id="96" name="Gráfico 95">
          <a:extLst>
            <a:ext uri="{FF2B5EF4-FFF2-40B4-BE49-F238E27FC236}">
              <a16:creationId xmlns:a16="http://schemas.microsoft.com/office/drawing/2014/main" id="{DE5BE7D1-1082-4C07-A376-E5ED74074E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5</xdr:col>
      <xdr:colOff>45720</xdr:colOff>
      <xdr:row>429</xdr:row>
      <xdr:rowOff>45720</xdr:rowOff>
    </xdr:from>
    <xdr:to>
      <xdr:col>7</xdr:col>
      <xdr:colOff>701040</xdr:colOff>
      <xdr:row>432</xdr:row>
      <xdr:rowOff>190500</xdr:rowOff>
    </xdr:to>
    <xdr:graphicFrame macro="">
      <xdr:nvGraphicFramePr>
        <xdr:cNvPr id="97" name="Gráfico 96">
          <a:extLst>
            <a:ext uri="{FF2B5EF4-FFF2-40B4-BE49-F238E27FC236}">
              <a16:creationId xmlns:a16="http://schemas.microsoft.com/office/drawing/2014/main" id="{5373325E-DB25-424E-9991-C4F5422076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5</xdr:col>
      <xdr:colOff>38100</xdr:colOff>
      <xdr:row>433</xdr:row>
      <xdr:rowOff>34290</xdr:rowOff>
    </xdr:from>
    <xdr:to>
      <xdr:col>7</xdr:col>
      <xdr:colOff>708660</xdr:colOff>
      <xdr:row>436</xdr:row>
      <xdr:rowOff>182880</xdr:rowOff>
    </xdr:to>
    <xdr:graphicFrame macro="">
      <xdr:nvGraphicFramePr>
        <xdr:cNvPr id="98" name="Gráfico 97">
          <a:extLst>
            <a:ext uri="{FF2B5EF4-FFF2-40B4-BE49-F238E27FC236}">
              <a16:creationId xmlns:a16="http://schemas.microsoft.com/office/drawing/2014/main" id="{1BEFD9CE-2E31-4E25-80C2-38831D6EDC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5</xdr:col>
      <xdr:colOff>72224</xdr:colOff>
      <xdr:row>437</xdr:row>
      <xdr:rowOff>95250</xdr:rowOff>
    </xdr:from>
    <xdr:to>
      <xdr:col>7</xdr:col>
      <xdr:colOff>698500</xdr:colOff>
      <xdr:row>440</xdr:row>
      <xdr:rowOff>190500</xdr:rowOff>
    </xdr:to>
    <xdr:graphicFrame macro="">
      <xdr:nvGraphicFramePr>
        <xdr:cNvPr id="99" name="Gráfico 98">
          <a:extLst>
            <a:ext uri="{FF2B5EF4-FFF2-40B4-BE49-F238E27FC236}">
              <a16:creationId xmlns:a16="http://schemas.microsoft.com/office/drawing/2014/main" id="{0DC96601-37EE-4650-9631-9F4C21DEE8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5</xdr:col>
      <xdr:colOff>68580</xdr:colOff>
      <xdr:row>250</xdr:row>
      <xdr:rowOff>57150</xdr:rowOff>
    </xdr:from>
    <xdr:to>
      <xdr:col>7</xdr:col>
      <xdr:colOff>701040</xdr:colOff>
      <xdr:row>253</xdr:row>
      <xdr:rowOff>160020</xdr:rowOff>
    </xdr:to>
    <xdr:graphicFrame macro="">
      <xdr:nvGraphicFramePr>
        <xdr:cNvPr id="100" name="Gráfico 99">
          <a:extLst>
            <a:ext uri="{FF2B5EF4-FFF2-40B4-BE49-F238E27FC236}">
              <a16:creationId xmlns:a16="http://schemas.microsoft.com/office/drawing/2014/main" id="{8C134164-EEEB-4CD0-8BB9-9548CCF78D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5</xdr:col>
      <xdr:colOff>60959</xdr:colOff>
      <xdr:row>18</xdr:row>
      <xdr:rowOff>47625</xdr:rowOff>
    </xdr:from>
    <xdr:to>
      <xdr:col>7</xdr:col>
      <xdr:colOff>738186</xdr:colOff>
      <xdr:row>21</xdr:row>
      <xdr:rowOff>174625</xdr:rowOff>
    </xdr:to>
    <xdr:graphicFrame macro="">
      <xdr:nvGraphicFramePr>
        <xdr:cNvPr id="3" name="Gráfico 2">
          <a:extLst>
            <a:ext uri="{FF2B5EF4-FFF2-40B4-BE49-F238E27FC236}">
              <a16:creationId xmlns:a16="http://schemas.microsoft.com/office/drawing/2014/main" id="{F3656E89-58C6-4C2B-B338-589B8298FD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5</xdr:col>
      <xdr:colOff>76200</xdr:colOff>
      <xdr:row>10</xdr:row>
      <xdr:rowOff>45720</xdr:rowOff>
    </xdr:from>
    <xdr:to>
      <xdr:col>7</xdr:col>
      <xdr:colOff>714375</xdr:colOff>
      <xdr:row>13</xdr:row>
      <xdr:rowOff>158750</xdr:rowOff>
    </xdr:to>
    <xdr:graphicFrame macro="">
      <xdr:nvGraphicFramePr>
        <xdr:cNvPr id="4" name="Gráfico 3">
          <a:extLst>
            <a:ext uri="{FF2B5EF4-FFF2-40B4-BE49-F238E27FC236}">
              <a16:creationId xmlns:a16="http://schemas.microsoft.com/office/drawing/2014/main" id="{3BC9E88D-E9FB-4426-ABB6-C86E5B5969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5</xdr:col>
      <xdr:colOff>22860</xdr:colOff>
      <xdr:row>22</xdr:row>
      <xdr:rowOff>71436</xdr:rowOff>
    </xdr:from>
    <xdr:to>
      <xdr:col>7</xdr:col>
      <xdr:colOff>730250</xdr:colOff>
      <xdr:row>25</xdr:row>
      <xdr:rowOff>134937</xdr:rowOff>
    </xdr:to>
    <xdr:graphicFrame macro="">
      <xdr:nvGraphicFramePr>
        <xdr:cNvPr id="101" name="Gráfico 100">
          <a:extLst>
            <a:ext uri="{FF2B5EF4-FFF2-40B4-BE49-F238E27FC236}">
              <a16:creationId xmlns:a16="http://schemas.microsoft.com/office/drawing/2014/main" id="{8AE02AF5-581B-445C-95A7-F01276DE3A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5</xdr:col>
      <xdr:colOff>107950</xdr:colOff>
      <xdr:row>14</xdr:row>
      <xdr:rowOff>43180</xdr:rowOff>
    </xdr:from>
    <xdr:to>
      <xdr:col>7</xdr:col>
      <xdr:colOff>754062</xdr:colOff>
      <xdr:row>17</xdr:row>
      <xdr:rowOff>174625</xdr:rowOff>
    </xdr:to>
    <xdr:graphicFrame macro="">
      <xdr:nvGraphicFramePr>
        <xdr:cNvPr id="5" name="Gráfico 4">
          <a:extLst>
            <a:ext uri="{FF2B5EF4-FFF2-40B4-BE49-F238E27FC236}">
              <a16:creationId xmlns:a16="http://schemas.microsoft.com/office/drawing/2014/main" id="{86E07CFE-61C6-4BB0-98CC-35B8621C23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30480</xdr:colOff>
      <xdr:row>4</xdr:row>
      <xdr:rowOff>64770</xdr:rowOff>
    </xdr:from>
    <xdr:to>
      <xdr:col>7</xdr:col>
      <xdr:colOff>746760</xdr:colOff>
      <xdr:row>10</xdr:row>
      <xdr:rowOff>114300</xdr:rowOff>
    </xdr:to>
    <xdr:graphicFrame macro="">
      <xdr:nvGraphicFramePr>
        <xdr:cNvPr id="3" name="Gráfico 2">
          <a:extLst>
            <a:ext uri="{FF2B5EF4-FFF2-40B4-BE49-F238E27FC236}">
              <a16:creationId xmlns:a16="http://schemas.microsoft.com/office/drawing/2014/main" id="{84F27CC0-8AF2-4C77-9515-5BA4282FDF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53340</xdr:colOff>
      <xdr:row>13</xdr:row>
      <xdr:rowOff>7620</xdr:rowOff>
    </xdr:from>
    <xdr:to>
      <xdr:col>7</xdr:col>
      <xdr:colOff>746760</xdr:colOff>
      <xdr:row>16</xdr:row>
      <xdr:rowOff>198120</xdr:rowOff>
    </xdr:to>
    <xdr:graphicFrame macro="">
      <xdr:nvGraphicFramePr>
        <xdr:cNvPr id="5" name="Gráfico 4">
          <a:extLst>
            <a:ext uri="{FF2B5EF4-FFF2-40B4-BE49-F238E27FC236}">
              <a16:creationId xmlns:a16="http://schemas.microsoft.com/office/drawing/2014/main" id="{805C4C2D-425E-4A63-9679-9EFB78EDD7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68580</xdr:colOff>
      <xdr:row>17</xdr:row>
      <xdr:rowOff>30480</xdr:rowOff>
    </xdr:from>
    <xdr:to>
      <xdr:col>7</xdr:col>
      <xdr:colOff>716280</xdr:colOff>
      <xdr:row>20</xdr:row>
      <xdr:rowOff>205740</xdr:rowOff>
    </xdr:to>
    <xdr:graphicFrame macro="">
      <xdr:nvGraphicFramePr>
        <xdr:cNvPr id="6" name="Gráfico 5">
          <a:extLst>
            <a:ext uri="{FF2B5EF4-FFF2-40B4-BE49-F238E27FC236}">
              <a16:creationId xmlns:a16="http://schemas.microsoft.com/office/drawing/2014/main" id="{E67DC009-BF79-43D8-8A61-2F9588CEBD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76200</xdr:colOff>
      <xdr:row>21</xdr:row>
      <xdr:rowOff>60960</xdr:rowOff>
    </xdr:from>
    <xdr:to>
      <xdr:col>7</xdr:col>
      <xdr:colOff>739140</xdr:colOff>
      <xdr:row>24</xdr:row>
      <xdr:rowOff>190500</xdr:rowOff>
    </xdr:to>
    <xdr:graphicFrame macro="">
      <xdr:nvGraphicFramePr>
        <xdr:cNvPr id="7" name="Gráfico 6">
          <a:extLst>
            <a:ext uri="{FF2B5EF4-FFF2-40B4-BE49-F238E27FC236}">
              <a16:creationId xmlns:a16="http://schemas.microsoft.com/office/drawing/2014/main" id="{A72E07A5-8B03-4411-A2AE-C11A8F1E42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60960</xdr:colOff>
      <xdr:row>25</xdr:row>
      <xdr:rowOff>38100</xdr:rowOff>
    </xdr:from>
    <xdr:to>
      <xdr:col>7</xdr:col>
      <xdr:colOff>723900</xdr:colOff>
      <xdr:row>28</xdr:row>
      <xdr:rowOff>190500</xdr:rowOff>
    </xdr:to>
    <xdr:graphicFrame macro="">
      <xdr:nvGraphicFramePr>
        <xdr:cNvPr id="8" name="Gráfico 7">
          <a:extLst>
            <a:ext uri="{FF2B5EF4-FFF2-40B4-BE49-F238E27FC236}">
              <a16:creationId xmlns:a16="http://schemas.microsoft.com/office/drawing/2014/main" id="{45EA5EBC-DDE6-4DE5-93B8-FAC86B72CD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68580</xdr:colOff>
      <xdr:row>37</xdr:row>
      <xdr:rowOff>34290</xdr:rowOff>
    </xdr:from>
    <xdr:to>
      <xdr:col>7</xdr:col>
      <xdr:colOff>723900</xdr:colOff>
      <xdr:row>43</xdr:row>
      <xdr:rowOff>129540</xdr:rowOff>
    </xdr:to>
    <xdr:graphicFrame macro="">
      <xdr:nvGraphicFramePr>
        <xdr:cNvPr id="9" name="Gráfico 8">
          <a:extLst>
            <a:ext uri="{FF2B5EF4-FFF2-40B4-BE49-F238E27FC236}">
              <a16:creationId xmlns:a16="http://schemas.microsoft.com/office/drawing/2014/main" id="{784D29DD-BF2E-42FA-BA81-FD574207AB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76200</xdr:colOff>
      <xdr:row>46</xdr:row>
      <xdr:rowOff>26670</xdr:rowOff>
    </xdr:from>
    <xdr:to>
      <xdr:col>7</xdr:col>
      <xdr:colOff>716280</xdr:colOff>
      <xdr:row>49</xdr:row>
      <xdr:rowOff>182880</xdr:rowOff>
    </xdr:to>
    <xdr:graphicFrame macro="">
      <xdr:nvGraphicFramePr>
        <xdr:cNvPr id="10" name="Gráfico 9">
          <a:extLst>
            <a:ext uri="{FF2B5EF4-FFF2-40B4-BE49-F238E27FC236}">
              <a16:creationId xmlns:a16="http://schemas.microsoft.com/office/drawing/2014/main" id="{CFC52D17-B4D8-470E-960F-D6E6E408E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83820</xdr:colOff>
      <xdr:row>50</xdr:row>
      <xdr:rowOff>49530</xdr:rowOff>
    </xdr:from>
    <xdr:to>
      <xdr:col>7</xdr:col>
      <xdr:colOff>739140</xdr:colOff>
      <xdr:row>53</xdr:row>
      <xdr:rowOff>144780</xdr:rowOff>
    </xdr:to>
    <xdr:graphicFrame macro="">
      <xdr:nvGraphicFramePr>
        <xdr:cNvPr id="11" name="Gráfico 10">
          <a:extLst>
            <a:ext uri="{FF2B5EF4-FFF2-40B4-BE49-F238E27FC236}">
              <a16:creationId xmlns:a16="http://schemas.microsoft.com/office/drawing/2014/main" id="{AE37AFCA-6652-4E66-9C3E-83D94CE353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45720</xdr:colOff>
      <xdr:row>54</xdr:row>
      <xdr:rowOff>26670</xdr:rowOff>
    </xdr:from>
    <xdr:to>
      <xdr:col>7</xdr:col>
      <xdr:colOff>723900</xdr:colOff>
      <xdr:row>57</xdr:row>
      <xdr:rowOff>175260</xdr:rowOff>
    </xdr:to>
    <xdr:graphicFrame macro="">
      <xdr:nvGraphicFramePr>
        <xdr:cNvPr id="12" name="Gráfico 11">
          <a:extLst>
            <a:ext uri="{FF2B5EF4-FFF2-40B4-BE49-F238E27FC236}">
              <a16:creationId xmlns:a16="http://schemas.microsoft.com/office/drawing/2014/main" id="{A84ACE9A-313E-4986-B460-5201AF2031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53340</xdr:colOff>
      <xdr:row>58</xdr:row>
      <xdr:rowOff>57150</xdr:rowOff>
    </xdr:from>
    <xdr:to>
      <xdr:col>7</xdr:col>
      <xdr:colOff>701040</xdr:colOff>
      <xdr:row>61</xdr:row>
      <xdr:rowOff>129540</xdr:rowOff>
    </xdr:to>
    <xdr:graphicFrame macro="">
      <xdr:nvGraphicFramePr>
        <xdr:cNvPr id="14" name="Gráfico 13">
          <a:extLst>
            <a:ext uri="{FF2B5EF4-FFF2-40B4-BE49-F238E27FC236}">
              <a16:creationId xmlns:a16="http://schemas.microsoft.com/office/drawing/2014/main" id="{95FDC884-3CA1-47EC-8022-E0B3746527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53340</xdr:colOff>
      <xdr:row>68</xdr:row>
      <xdr:rowOff>34290</xdr:rowOff>
    </xdr:from>
    <xdr:to>
      <xdr:col>7</xdr:col>
      <xdr:colOff>716280</xdr:colOff>
      <xdr:row>74</xdr:row>
      <xdr:rowOff>106680</xdr:rowOff>
    </xdr:to>
    <xdr:graphicFrame macro="">
      <xdr:nvGraphicFramePr>
        <xdr:cNvPr id="15" name="Gráfico 14">
          <a:extLst>
            <a:ext uri="{FF2B5EF4-FFF2-40B4-BE49-F238E27FC236}">
              <a16:creationId xmlns:a16="http://schemas.microsoft.com/office/drawing/2014/main" id="{01F62D0D-B269-406C-931E-95B3EF0924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53340</xdr:colOff>
      <xdr:row>77</xdr:row>
      <xdr:rowOff>41910</xdr:rowOff>
    </xdr:from>
    <xdr:to>
      <xdr:col>7</xdr:col>
      <xdr:colOff>723900</xdr:colOff>
      <xdr:row>80</xdr:row>
      <xdr:rowOff>228600</xdr:rowOff>
    </xdr:to>
    <xdr:graphicFrame macro="">
      <xdr:nvGraphicFramePr>
        <xdr:cNvPr id="16" name="Gráfico 15">
          <a:extLst>
            <a:ext uri="{FF2B5EF4-FFF2-40B4-BE49-F238E27FC236}">
              <a16:creationId xmlns:a16="http://schemas.microsoft.com/office/drawing/2014/main" id="{F7C2321C-BA05-4DB3-81E2-7FACD08218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68580</xdr:colOff>
      <xdr:row>81</xdr:row>
      <xdr:rowOff>41910</xdr:rowOff>
    </xdr:from>
    <xdr:to>
      <xdr:col>7</xdr:col>
      <xdr:colOff>723900</xdr:colOff>
      <xdr:row>84</xdr:row>
      <xdr:rowOff>182880</xdr:rowOff>
    </xdr:to>
    <xdr:graphicFrame macro="">
      <xdr:nvGraphicFramePr>
        <xdr:cNvPr id="17" name="Gráfico 16">
          <a:extLst>
            <a:ext uri="{FF2B5EF4-FFF2-40B4-BE49-F238E27FC236}">
              <a16:creationId xmlns:a16="http://schemas.microsoft.com/office/drawing/2014/main" id="{79F2C2E2-CB28-4438-8652-C7B7837DE2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76200</xdr:colOff>
      <xdr:row>85</xdr:row>
      <xdr:rowOff>34290</xdr:rowOff>
    </xdr:from>
    <xdr:to>
      <xdr:col>7</xdr:col>
      <xdr:colOff>769620</xdr:colOff>
      <xdr:row>88</xdr:row>
      <xdr:rowOff>121920</xdr:rowOff>
    </xdr:to>
    <xdr:graphicFrame macro="">
      <xdr:nvGraphicFramePr>
        <xdr:cNvPr id="18" name="Gráfico 17">
          <a:extLst>
            <a:ext uri="{FF2B5EF4-FFF2-40B4-BE49-F238E27FC236}">
              <a16:creationId xmlns:a16="http://schemas.microsoft.com/office/drawing/2014/main" id="{7E13AB0B-963D-43E5-AC30-CA29624595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45720</xdr:colOff>
      <xdr:row>89</xdr:row>
      <xdr:rowOff>19050</xdr:rowOff>
    </xdr:from>
    <xdr:to>
      <xdr:col>7</xdr:col>
      <xdr:colOff>746760</xdr:colOff>
      <xdr:row>92</xdr:row>
      <xdr:rowOff>121920</xdr:rowOff>
    </xdr:to>
    <xdr:graphicFrame macro="">
      <xdr:nvGraphicFramePr>
        <xdr:cNvPr id="19" name="Gráfico 18">
          <a:extLst>
            <a:ext uri="{FF2B5EF4-FFF2-40B4-BE49-F238E27FC236}">
              <a16:creationId xmlns:a16="http://schemas.microsoft.com/office/drawing/2014/main" id="{0BF2D6A3-CA52-4F49-AD05-2CB1090998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53340</xdr:colOff>
      <xdr:row>99</xdr:row>
      <xdr:rowOff>60960</xdr:rowOff>
    </xdr:from>
    <xdr:to>
      <xdr:col>7</xdr:col>
      <xdr:colOff>731520</xdr:colOff>
      <xdr:row>105</xdr:row>
      <xdr:rowOff>129540</xdr:rowOff>
    </xdr:to>
    <xdr:graphicFrame macro="">
      <xdr:nvGraphicFramePr>
        <xdr:cNvPr id="20" name="Gráfico 19">
          <a:extLst>
            <a:ext uri="{FF2B5EF4-FFF2-40B4-BE49-F238E27FC236}">
              <a16:creationId xmlns:a16="http://schemas.microsoft.com/office/drawing/2014/main" id="{28AF114E-1766-45F5-8557-82D487FAB8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60960</xdr:colOff>
      <xdr:row>108</xdr:row>
      <xdr:rowOff>49530</xdr:rowOff>
    </xdr:from>
    <xdr:to>
      <xdr:col>7</xdr:col>
      <xdr:colOff>739140</xdr:colOff>
      <xdr:row>111</xdr:row>
      <xdr:rowOff>160020</xdr:rowOff>
    </xdr:to>
    <xdr:graphicFrame macro="">
      <xdr:nvGraphicFramePr>
        <xdr:cNvPr id="123" name="Gráfico 122">
          <a:extLst>
            <a:ext uri="{FF2B5EF4-FFF2-40B4-BE49-F238E27FC236}">
              <a16:creationId xmlns:a16="http://schemas.microsoft.com/office/drawing/2014/main" id="{0F9A9F07-1DDD-4409-9B3A-88BF74926A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68580</xdr:colOff>
      <xdr:row>112</xdr:row>
      <xdr:rowOff>19050</xdr:rowOff>
    </xdr:from>
    <xdr:to>
      <xdr:col>7</xdr:col>
      <xdr:colOff>731520</xdr:colOff>
      <xdr:row>115</xdr:row>
      <xdr:rowOff>198120</xdr:rowOff>
    </xdr:to>
    <xdr:graphicFrame macro="">
      <xdr:nvGraphicFramePr>
        <xdr:cNvPr id="124" name="Gráfico 123">
          <a:extLst>
            <a:ext uri="{FF2B5EF4-FFF2-40B4-BE49-F238E27FC236}">
              <a16:creationId xmlns:a16="http://schemas.microsoft.com/office/drawing/2014/main" id="{2514B35A-512B-4BF4-8D94-6C2156B419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68580</xdr:colOff>
      <xdr:row>116</xdr:row>
      <xdr:rowOff>26670</xdr:rowOff>
    </xdr:from>
    <xdr:to>
      <xdr:col>7</xdr:col>
      <xdr:colOff>746760</xdr:colOff>
      <xdr:row>119</xdr:row>
      <xdr:rowOff>198120</xdr:rowOff>
    </xdr:to>
    <xdr:graphicFrame macro="">
      <xdr:nvGraphicFramePr>
        <xdr:cNvPr id="125" name="Gráfico 124">
          <a:extLst>
            <a:ext uri="{FF2B5EF4-FFF2-40B4-BE49-F238E27FC236}">
              <a16:creationId xmlns:a16="http://schemas.microsoft.com/office/drawing/2014/main" id="{8E24B460-412D-497C-A680-9C528EED32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53340</xdr:colOff>
      <xdr:row>120</xdr:row>
      <xdr:rowOff>57150</xdr:rowOff>
    </xdr:from>
    <xdr:to>
      <xdr:col>7</xdr:col>
      <xdr:colOff>739140</xdr:colOff>
      <xdr:row>123</xdr:row>
      <xdr:rowOff>129540</xdr:rowOff>
    </xdr:to>
    <xdr:graphicFrame macro="">
      <xdr:nvGraphicFramePr>
        <xdr:cNvPr id="126" name="Gráfico 125">
          <a:extLst>
            <a:ext uri="{FF2B5EF4-FFF2-40B4-BE49-F238E27FC236}">
              <a16:creationId xmlns:a16="http://schemas.microsoft.com/office/drawing/2014/main" id="{1C6D9F26-BDB9-4371-8EB3-7ED8060720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68580</xdr:colOff>
      <xdr:row>131</xdr:row>
      <xdr:rowOff>38100</xdr:rowOff>
    </xdr:from>
    <xdr:to>
      <xdr:col>7</xdr:col>
      <xdr:colOff>746760</xdr:colOff>
      <xdr:row>136</xdr:row>
      <xdr:rowOff>137160</xdr:rowOff>
    </xdr:to>
    <xdr:graphicFrame macro="">
      <xdr:nvGraphicFramePr>
        <xdr:cNvPr id="127" name="Gráfico 126">
          <a:extLst>
            <a:ext uri="{FF2B5EF4-FFF2-40B4-BE49-F238E27FC236}">
              <a16:creationId xmlns:a16="http://schemas.microsoft.com/office/drawing/2014/main" id="{750BEBDF-9CDF-49FD-8BD9-8BFBEABFE4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45720</xdr:colOff>
      <xdr:row>139</xdr:row>
      <xdr:rowOff>41910</xdr:rowOff>
    </xdr:from>
    <xdr:to>
      <xdr:col>7</xdr:col>
      <xdr:colOff>739140</xdr:colOff>
      <xdr:row>142</xdr:row>
      <xdr:rowOff>182880</xdr:rowOff>
    </xdr:to>
    <xdr:graphicFrame macro="">
      <xdr:nvGraphicFramePr>
        <xdr:cNvPr id="128" name="Gráfico 127">
          <a:extLst>
            <a:ext uri="{FF2B5EF4-FFF2-40B4-BE49-F238E27FC236}">
              <a16:creationId xmlns:a16="http://schemas.microsoft.com/office/drawing/2014/main" id="{A9F34F4C-322A-420B-911F-BFDFF5AE43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38100</xdr:colOff>
      <xdr:row>143</xdr:row>
      <xdr:rowOff>41910</xdr:rowOff>
    </xdr:from>
    <xdr:to>
      <xdr:col>7</xdr:col>
      <xdr:colOff>754380</xdr:colOff>
      <xdr:row>146</xdr:row>
      <xdr:rowOff>198120</xdr:rowOff>
    </xdr:to>
    <xdr:graphicFrame macro="">
      <xdr:nvGraphicFramePr>
        <xdr:cNvPr id="129" name="Gráfico 128">
          <a:extLst>
            <a:ext uri="{FF2B5EF4-FFF2-40B4-BE49-F238E27FC236}">
              <a16:creationId xmlns:a16="http://schemas.microsoft.com/office/drawing/2014/main" id="{418A08C4-803C-4DDC-B7EB-1A10ED586E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45720</xdr:colOff>
      <xdr:row>147</xdr:row>
      <xdr:rowOff>26670</xdr:rowOff>
    </xdr:from>
    <xdr:to>
      <xdr:col>7</xdr:col>
      <xdr:colOff>754380</xdr:colOff>
      <xdr:row>150</xdr:row>
      <xdr:rowOff>175260</xdr:rowOff>
    </xdr:to>
    <xdr:graphicFrame macro="">
      <xdr:nvGraphicFramePr>
        <xdr:cNvPr id="130" name="Gráfico 129">
          <a:extLst>
            <a:ext uri="{FF2B5EF4-FFF2-40B4-BE49-F238E27FC236}">
              <a16:creationId xmlns:a16="http://schemas.microsoft.com/office/drawing/2014/main" id="{30D2421E-B12B-472E-83B5-6CB8C2BE09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45943</xdr:colOff>
      <xdr:row>151</xdr:row>
      <xdr:rowOff>26670</xdr:rowOff>
    </xdr:from>
    <xdr:to>
      <xdr:col>7</xdr:col>
      <xdr:colOff>739140</xdr:colOff>
      <xdr:row>154</xdr:row>
      <xdr:rowOff>91440</xdr:rowOff>
    </xdr:to>
    <xdr:graphicFrame macro="">
      <xdr:nvGraphicFramePr>
        <xdr:cNvPr id="131" name="Gráfico 130">
          <a:extLst>
            <a:ext uri="{FF2B5EF4-FFF2-40B4-BE49-F238E27FC236}">
              <a16:creationId xmlns:a16="http://schemas.microsoft.com/office/drawing/2014/main" id="{83E58780-0DB3-438A-BA32-9795638B4A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38100</xdr:colOff>
      <xdr:row>163</xdr:row>
      <xdr:rowOff>30480</xdr:rowOff>
    </xdr:from>
    <xdr:to>
      <xdr:col>7</xdr:col>
      <xdr:colOff>739140</xdr:colOff>
      <xdr:row>168</xdr:row>
      <xdr:rowOff>121920</xdr:rowOff>
    </xdr:to>
    <xdr:graphicFrame macro="">
      <xdr:nvGraphicFramePr>
        <xdr:cNvPr id="132" name="Gráfico 131">
          <a:extLst>
            <a:ext uri="{FF2B5EF4-FFF2-40B4-BE49-F238E27FC236}">
              <a16:creationId xmlns:a16="http://schemas.microsoft.com/office/drawing/2014/main" id="{64B8879D-6D78-4137-92FB-F47952EFB6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76200</xdr:colOff>
      <xdr:row>171</xdr:row>
      <xdr:rowOff>45720</xdr:rowOff>
    </xdr:from>
    <xdr:to>
      <xdr:col>7</xdr:col>
      <xdr:colOff>708660</xdr:colOff>
      <xdr:row>174</xdr:row>
      <xdr:rowOff>198120</xdr:rowOff>
    </xdr:to>
    <xdr:graphicFrame macro="">
      <xdr:nvGraphicFramePr>
        <xdr:cNvPr id="133" name="Gráfico 132">
          <a:extLst>
            <a:ext uri="{FF2B5EF4-FFF2-40B4-BE49-F238E27FC236}">
              <a16:creationId xmlns:a16="http://schemas.microsoft.com/office/drawing/2014/main" id="{C176B815-9A1B-41CE-BA34-C54270B9DB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60960</xdr:colOff>
      <xdr:row>175</xdr:row>
      <xdr:rowOff>19050</xdr:rowOff>
    </xdr:from>
    <xdr:to>
      <xdr:col>7</xdr:col>
      <xdr:colOff>723900</xdr:colOff>
      <xdr:row>178</xdr:row>
      <xdr:rowOff>160020</xdr:rowOff>
    </xdr:to>
    <xdr:graphicFrame macro="">
      <xdr:nvGraphicFramePr>
        <xdr:cNvPr id="134" name="Gráfico 133">
          <a:extLst>
            <a:ext uri="{FF2B5EF4-FFF2-40B4-BE49-F238E27FC236}">
              <a16:creationId xmlns:a16="http://schemas.microsoft.com/office/drawing/2014/main" id="{0F389489-474A-4C68-A62A-09BBF81DD9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53340</xdr:colOff>
      <xdr:row>179</xdr:row>
      <xdr:rowOff>11430</xdr:rowOff>
    </xdr:from>
    <xdr:to>
      <xdr:col>7</xdr:col>
      <xdr:colOff>716280</xdr:colOff>
      <xdr:row>182</xdr:row>
      <xdr:rowOff>182880</xdr:rowOff>
    </xdr:to>
    <xdr:graphicFrame macro="">
      <xdr:nvGraphicFramePr>
        <xdr:cNvPr id="135" name="Gráfico 134">
          <a:extLst>
            <a:ext uri="{FF2B5EF4-FFF2-40B4-BE49-F238E27FC236}">
              <a16:creationId xmlns:a16="http://schemas.microsoft.com/office/drawing/2014/main" id="{3BC1980C-9CCE-49BB-9D3F-49FFB19816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60960</xdr:colOff>
      <xdr:row>183</xdr:row>
      <xdr:rowOff>45720</xdr:rowOff>
    </xdr:from>
    <xdr:to>
      <xdr:col>7</xdr:col>
      <xdr:colOff>708660</xdr:colOff>
      <xdr:row>186</xdr:row>
      <xdr:rowOff>106680</xdr:rowOff>
    </xdr:to>
    <xdr:graphicFrame macro="">
      <xdr:nvGraphicFramePr>
        <xdr:cNvPr id="137" name="Gráfico 136">
          <a:extLst>
            <a:ext uri="{FF2B5EF4-FFF2-40B4-BE49-F238E27FC236}">
              <a16:creationId xmlns:a16="http://schemas.microsoft.com/office/drawing/2014/main" id="{839CB748-0F3A-4DB2-A306-18D810C387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45720</xdr:colOff>
      <xdr:row>193</xdr:row>
      <xdr:rowOff>34290</xdr:rowOff>
    </xdr:from>
    <xdr:to>
      <xdr:col>7</xdr:col>
      <xdr:colOff>701040</xdr:colOff>
      <xdr:row>198</xdr:row>
      <xdr:rowOff>129540</xdr:rowOff>
    </xdr:to>
    <xdr:graphicFrame macro="">
      <xdr:nvGraphicFramePr>
        <xdr:cNvPr id="138" name="Gráfico 137">
          <a:extLst>
            <a:ext uri="{FF2B5EF4-FFF2-40B4-BE49-F238E27FC236}">
              <a16:creationId xmlns:a16="http://schemas.microsoft.com/office/drawing/2014/main" id="{E7CE734F-873E-48BB-9B3E-5260DE6790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53340</xdr:colOff>
      <xdr:row>201</xdr:row>
      <xdr:rowOff>11430</xdr:rowOff>
    </xdr:from>
    <xdr:to>
      <xdr:col>7</xdr:col>
      <xdr:colOff>739140</xdr:colOff>
      <xdr:row>204</xdr:row>
      <xdr:rowOff>198120</xdr:rowOff>
    </xdr:to>
    <xdr:graphicFrame macro="">
      <xdr:nvGraphicFramePr>
        <xdr:cNvPr id="139" name="Gráfico 138">
          <a:extLst>
            <a:ext uri="{FF2B5EF4-FFF2-40B4-BE49-F238E27FC236}">
              <a16:creationId xmlns:a16="http://schemas.microsoft.com/office/drawing/2014/main" id="{938C6EC6-F403-47C5-B3DF-4E98206D70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76200</xdr:colOff>
      <xdr:row>205</xdr:row>
      <xdr:rowOff>41910</xdr:rowOff>
    </xdr:from>
    <xdr:to>
      <xdr:col>7</xdr:col>
      <xdr:colOff>746760</xdr:colOff>
      <xdr:row>208</xdr:row>
      <xdr:rowOff>175260</xdr:rowOff>
    </xdr:to>
    <xdr:graphicFrame macro="">
      <xdr:nvGraphicFramePr>
        <xdr:cNvPr id="140" name="Gráfico 139">
          <a:extLst>
            <a:ext uri="{FF2B5EF4-FFF2-40B4-BE49-F238E27FC236}">
              <a16:creationId xmlns:a16="http://schemas.microsoft.com/office/drawing/2014/main" id="{9E228B05-71C6-4BCD-BD2C-7869811641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76200</xdr:colOff>
      <xdr:row>209</xdr:row>
      <xdr:rowOff>26670</xdr:rowOff>
    </xdr:from>
    <xdr:to>
      <xdr:col>7</xdr:col>
      <xdr:colOff>731520</xdr:colOff>
      <xdr:row>212</xdr:row>
      <xdr:rowOff>160020</xdr:rowOff>
    </xdr:to>
    <xdr:graphicFrame macro="">
      <xdr:nvGraphicFramePr>
        <xdr:cNvPr id="141" name="Gráfico 140">
          <a:extLst>
            <a:ext uri="{FF2B5EF4-FFF2-40B4-BE49-F238E27FC236}">
              <a16:creationId xmlns:a16="http://schemas.microsoft.com/office/drawing/2014/main" id="{766E18E3-034F-4566-8BA0-63CE4F578D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xdr:col>
      <xdr:colOff>60960</xdr:colOff>
      <xdr:row>213</xdr:row>
      <xdr:rowOff>49530</xdr:rowOff>
    </xdr:from>
    <xdr:to>
      <xdr:col>7</xdr:col>
      <xdr:colOff>739140</xdr:colOff>
      <xdr:row>216</xdr:row>
      <xdr:rowOff>137160</xdr:rowOff>
    </xdr:to>
    <xdr:graphicFrame macro="">
      <xdr:nvGraphicFramePr>
        <xdr:cNvPr id="142" name="Gráfico 141">
          <a:extLst>
            <a:ext uri="{FF2B5EF4-FFF2-40B4-BE49-F238E27FC236}">
              <a16:creationId xmlns:a16="http://schemas.microsoft.com/office/drawing/2014/main" id="{745222B7-2D56-45E1-B448-5ECB3AA979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45720</xdr:colOff>
      <xdr:row>222</xdr:row>
      <xdr:rowOff>41910</xdr:rowOff>
    </xdr:from>
    <xdr:to>
      <xdr:col>7</xdr:col>
      <xdr:colOff>739140</xdr:colOff>
      <xdr:row>227</xdr:row>
      <xdr:rowOff>129540</xdr:rowOff>
    </xdr:to>
    <xdr:graphicFrame macro="">
      <xdr:nvGraphicFramePr>
        <xdr:cNvPr id="143" name="Gráfico 142">
          <a:extLst>
            <a:ext uri="{FF2B5EF4-FFF2-40B4-BE49-F238E27FC236}">
              <a16:creationId xmlns:a16="http://schemas.microsoft.com/office/drawing/2014/main" id="{C11BCDFC-F302-48E5-81B2-DADFC576FF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38100</xdr:colOff>
      <xdr:row>230</xdr:row>
      <xdr:rowOff>26670</xdr:rowOff>
    </xdr:from>
    <xdr:to>
      <xdr:col>7</xdr:col>
      <xdr:colOff>731520</xdr:colOff>
      <xdr:row>233</xdr:row>
      <xdr:rowOff>190500</xdr:rowOff>
    </xdr:to>
    <xdr:graphicFrame macro="">
      <xdr:nvGraphicFramePr>
        <xdr:cNvPr id="144" name="Gráfico 143">
          <a:extLst>
            <a:ext uri="{FF2B5EF4-FFF2-40B4-BE49-F238E27FC236}">
              <a16:creationId xmlns:a16="http://schemas.microsoft.com/office/drawing/2014/main" id="{943DBD1F-4B0B-440F-BCC4-576C262195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68580</xdr:colOff>
      <xdr:row>234</xdr:row>
      <xdr:rowOff>26670</xdr:rowOff>
    </xdr:from>
    <xdr:to>
      <xdr:col>7</xdr:col>
      <xdr:colOff>708660</xdr:colOff>
      <xdr:row>237</xdr:row>
      <xdr:rowOff>175260</xdr:rowOff>
    </xdr:to>
    <xdr:graphicFrame macro="">
      <xdr:nvGraphicFramePr>
        <xdr:cNvPr id="145" name="Gráfico 144">
          <a:extLst>
            <a:ext uri="{FF2B5EF4-FFF2-40B4-BE49-F238E27FC236}">
              <a16:creationId xmlns:a16="http://schemas.microsoft.com/office/drawing/2014/main" id="{262B6CA2-70BB-40F3-B4A2-4366E2FBA3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xdr:col>
      <xdr:colOff>76200</xdr:colOff>
      <xdr:row>238</xdr:row>
      <xdr:rowOff>3810</xdr:rowOff>
    </xdr:from>
    <xdr:to>
      <xdr:col>7</xdr:col>
      <xdr:colOff>739140</xdr:colOff>
      <xdr:row>241</xdr:row>
      <xdr:rowOff>198120</xdr:rowOff>
    </xdr:to>
    <xdr:graphicFrame macro="">
      <xdr:nvGraphicFramePr>
        <xdr:cNvPr id="146" name="Gráfico 145">
          <a:extLst>
            <a:ext uri="{FF2B5EF4-FFF2-40B4-BE49-F238E27FC236}">
              <a16:creationId xmlns:a16="http://schemas.microsoft.com/office/drawing/2014/main" id="{4E0C393E-AA1B-4ADA-8279-D9C2EEDD3C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xdr:col>
      <xdr:colOff>76200</xdr:colOff>
      <xdr:row>242</xdr:row>
      <xdr:rowOff>19050</xdr:rowOff>
    </xdr:from>
    <xdr:to>
      <xdr:col>7</xdr:col>
      <xdr:colOff>731520</xdr:colOff>
      <xdr:row>245</xdr:row>
      <xdr:rowOff>121920</xdr:rowOff>
    </xdr:to>
    <xdr:graphicFrame macro="">
      <xdr:nvGraphicFramePr>
        <xdr:cNvPr id="147" name="Gráfico 146">
          <a:extLst>
            <a:ext uri="{FF2B5EF4-FFF2-40B4-BE49-F238E27FC236}">
              <a16:creationId xmlns:a16="http://schemas.microsoft.com/office/drawing/2014/main" id="{E3B7E63D-53C3-4F1C-B11E-FB8CA1246B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45720</xdr:colOff>
      <xdr:row>252</xdr:row>
      <xdr:rowOff>19050</xdr:rowOff>
    </xdr:from>
    <xdr:to>
      <xdr:col>7</xdr:col>
      <xdr:colOff>754380</xdr:colOff>
      <xdr:row>257</xdr:row>
      <xdr:rowOff>121920</xdr:rowOff>
    </xdr:to>
    <xdr:graphicFrame macro="">
      <xdr:nvGraphicFramePr>
        <xdr:cNvPr id="148" name="Gráfico 147">
          <a:extLst>
            <a:ext uri="{FF2B5EF4-FFF2-40B4-BE49-F238E27FC236}">
              <a16:creationId xmlns:a16="http://schemas.microsoft.com/office/drawing/2014/main" id="{A5BA8A4B-7D51-44CA-9BF2-2F12FB15E6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38100</xdr:colOff>
      <xdr:row>260</xdr:row>
      <xdr:rowOff>11430</xdr:rowOff>
    </xdr:from>
    <xdr:to>
      <xdr:col>7</xdr:col>
      <xdr:colOff>731520</xdr:colOff>
      <xdr:row>263</xdr:row>
      <xdr:rowOff>190500</xdr:rowOff>
    </xdr:to>
    <xdr:graphicFrame macro="">
      <xdr:nvGraphicFramePr>
        <xdr:cNvPr id="149" name="Gráfico 148">
          <a:extLst>
            <a:ext uri="{FF2B5EF4-FFF2-40B4-BE49-F238E27FC236}">
              <a16:creationId xmlns:a16="http://schemas.microsoft.com/office/drawing/2014/main" id="{E7A835CB-FBCA-4F6A-BD0A-6009DBA357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xdr:col>
      <xdr:colOff>30480</xdr:colOff>
      <xdr:row>264</xdr:row>
      <xdr:rowOff>3810</xdr:rowOff>
    </xdr:from>
    <xdr:to>
      <xdr:col>7</xdr:col>
      <xdr:colOff>739140</xdr:colOff>
      <xdr:row>267</xdr:row>
      <xdr:rowOff>190500</xdr:rowOff>
    </xdr:to>
    <xdr:graphicFrame macro="">
      <xdr:nvGraphicFramePr>
        <xdr:cNvPr id="150" name="Gráfico 149">
          <a:extLst>
            <a:ext uri="{FF2B5EF4-FFF2-40B4-BE49-F238E27FC236}">
              <a16:creationId xmlns:a16="http://schemas.microsoft.com/office/drawing/2014/main" id="{55F62049-2FAE-4C93-AAC5-94C164B8D6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45720</xdr:colOff>
      <xdr:row>268</xdr:row>
      <xdr:rowOff>11430</xdr:rowOff>
    </xdr:from>
    <xdr:to>
      <xdr:col>7</xdr:col>
      <xdr:colOff>731520</xdr:colOff>
      <xdr:row>271</xdr:row>
      <xdr:rowOff>198120</xdr:rowOff>
    </xdr:to>
    <xdr:graphicFrame macro="">
      <xdr:nvGraphicFramePr>
        <xdr:cNvPr id="151" name="Gráfico 150">
          <a:extLst>
            <a:ext uri="{FF2B5EF4-FFF2-40B4-BE49-F238E27FC236}">
              <a16:creationId xmlns:a16="http://schemas.microsoft.com/office/drawing/2014/main" id="{7CE82D97-6A09-4DF6-A7DE-C2FEA9CAE9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68580</xdr:colOff>
      <xdr:row>272</xdr:row>
      <xdr:rowOff>19050</xdr:rowOff>
    </xdr:from>
    <xdr:to>
      <xdr:col>7</xdr:col>
      <xdr:colOff>746760</xdr:colOff>
      <xdr:row>275</xdr:row>
      <xdr:rowOff>121920</xdr:rowOff>
    </xdr:to>
    <xdr:graphicFrame macro="">
      <xdr:nvGraphicFramePr>
        <xdr:cNvPr id="152" name="Gráfico 151">
          <a:extLst>
            <a:ext uri="{FF2B5EF4-FFF2-40B4-BE49-F238E27FC236}">
              <a16:creationId xmlns:a16="http://schemas.microsoft.com/office/drawing/2014/main" id="{FBC70EC9-F4F8-41A4-8E88-80C1B7B1F5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38100</xdr:colOff>
      <xdr:row>283</xdr:row>
      <xdr:rowOff>34290</xdr:rowOff>
    </xdr:from>
    <xdr:to>
      <xdr:col>7</xdr:col>
      <xdr:colOff>762000</xdr:colOff>
      <xdr:row>288</xdr:row>
      <xdr:rowOff>121920</xdr:rowOff>
    </xdr:to>
    <xdr:graphicFrame macro="">
      <xdr:nvGraphicFramePr>
        <xdr:cNvPr id="153" name="Gráfico 152">
          <a:extLst>
            <a:ext uri="{FF2B5EF4-FFF2-40B4-BE49-F238E27FC236}">
              <a16:creationId xmlns:a16="http://schemas.microsoft.com/office/drawing/2014/main" id="{DA9D4D69-C5B1-41A9-BCC6-9AA4BF7575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5</xdr:col>
      <xdr:colOff>53340</xdr:colOff>
      <xdr:row>291</xdr:row>
      <xdr:rowOff>3810</xdr:rowOff>
    </xdr:from>
    <xdr:to>
      <xdr:col>7</xdr:col>
      <xdr:colOff>739140</xdr:colOff>
      <xdr:row>294</xdr:row>
      <xdr:rowOff>160020</xdr:rowOff>
    </xdr:to>
    <xdr:graphicFrame macro="">
      <xdr:nvGraphicFramePr>
        <xdr:cNvPr id="154" name="Gráfico 153">
          <a:extLst>
            <a:ext uri="{FF2B5EF4-FFF2-40B4-BE49-F238E27FC236}">
              <a16:creationId xmlns:a16="http://schemas.microsoft.com/office/drawing/2014/main" id="{50FB470A-BA3E-4B7B-A76E-F2AB0F70A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5</xdr:col>
      <xdr:colOff>60960</xdr:colOff>
      <xdr:row>295</xdr:row>
      <xdr:rowOff>26670</xdr:rowOff>
    </xdr:from>
    <xdr:to>
      <xdr:col>7</xdr:col>
      <xdr:colOff>723900</xdr:colOff>
      <xdr:row>298</xdr:row>
      <xdr:rowOff>175260</xdr:rowOff>
    </xdr:to>
    <xdr:graphicFrame macro="">
      <xdr:nvGraphicFramePr>
        <xdr:cNvPr id="155" name="Gráfico 154">
          <a:extLst>
            <a:ext uri="{FF2B5EF4-FFF2-40B4-BE49-F238E27FC236}">
              <a16:creationId xmlns:a16="http://schemas.microsoft.com/office/drawing/2014/main" id="{3D33B359-1732-48CB-819A-0243D4B963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60960</xdr:colOff>
      <xdr:row>299</xdr:row>
      <xdr:rowOff>19050</xdr:rowOff>
    </xdr:from>
    <xdr:to>
      <xdr:col>7</xdr:col>
      <xdr:colOff>716280</xdr:colOff>
      <xdr:row>302</xdr:row>
      <xdr:rowOff>182880</xdr:rowOff>
    </xdr:to>
    <xdr:graphicFrame macro="">
      <xdr:nvGraphicFramePr>
        <xdr:cNvPr id="156" name="Gráfico 155">
          <a:extLst>
            <a:ext uri="{FF2B5EF4-FFF2-40B4-BE49-F238E27FC236}">
              <a16:creationId xmlns:a16="http://schemas.microsoft.com/office/drawing/2014/main" id="{DAC007BF-9FDF-4E45-A3CF-043F58AF8E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68580</xdr:colOff>
      <xdr:row>303</xdr:row>
      <xdr:rowOff>38100</xdr:rowOff>
    </xdr:from>
    <xdr:to>
      <xdr:col>7</xdr:col>
      <xdr:colOff>723900</xdr:colOff>
      <xdr:row>306</xdr:row>
      <xdr:rowOff>160020</xdr:rowOff>
    </xdr:to>
    <xdr:graphicFrame macro="">
      <xdr:nvGraphicFramePr>
        <xdr:cNvPr id="157" name="Gráfico 156">
          <a:extLst>
            <a:ext uri="{FF2B5EF4-FFF2-40B4-BE49-F238E27FC236}">
              <a16:creationId xmlns:a16="http://schemas.microsoft.com/office/drawing/2014/main" id="{715B38C3-74EF-4739-AC09-F520D62C93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xdr:col>
      <xdr:colOff>60960</xdr:colOff>
      <xdr:row>312</xdr:row>
      <xdr:rowOff>26670</xdr:rowOff>
    </xdr:from>
    <xdr:to>
      <xdr:col>7</xdr:col>
      <xdr:colOff>754380</xdr:colOff>
      <xdr:row>318</xdr:row>
      <xdr:rowOff>99060</xdr:rowOff>
    </xdr:to>
    <xdr:graphicFrame macro="">
      <xdr:nvGraphicFramePr>
        <xdr:cNvPr id="158" name="Gráfico 157">
          <a:extLst>
            <a:ext uri="{FF2B5EF4-FFF2-40B4-BE49-F238E27FC236}">
              <a16:creationId xmlns:a16="http://schemas.microsoft.com/office/drawing/2014/main" id="{1D441CBB-E84C-415E-919B-F24B713D93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30480</xdr:colOff>
      <xdr:row>321</xdr:row>
      <xdr:rowOff>34290</xdr:rowOff>
    </xdr:from>
    <xdr:to>
      <xdr:col>7</xdr:col>
      <xdr:colOff>739140</xdr:colOff>
      <xdr:row>324</xdr:row>
      <xdr:rowOff>175260</xdr:rowOff>
    </xdr:to>
    <xdr:graphicFrame macro="">
      <xdr:nvGraphicFramePr>
        <xdr:cNvPr id="159" name="Gráfico 158">
          <a:extLst>
            <a:ext uri="{FF2B5EF4-FFF2-40B4-BE49-F238E27FC236}">
              <a16:creationId xmlns:a16="http://schemas.microsoft.com/office/drawing/2014/main" id="{9FD24A70-AF24-4FE1-81FE-F7C17FE98C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xdr:col>
      <xdr:colOff>60960</xdr:colOff>
      <xdr:row>325</xdr:row>
      <xdr:rowOff>19050</xdr:rowOff>
    </xdr:from>
    <xdr:to>
      <xdr:col>7</xdr:col>
      <xdr:colOff>731520</xdr:colOff>
      <xdr:row>328</xdr:row>
      <xdr:rowOff>175260</xdr:rowOff>
    </xdr:to>
    <xdr:graphicFrame macro="">
      <xdr:nvGraphicFramePr>
        <xdr:cNvPr id="160" name="Gráfico 159">
          <a:extLst>
            <a:ext uri="{FF2B5EF4-FFF2-40B4-BE49-F238E27FC236}">
              <a16:creationId xmlns:a16="http://schemas.microsoft.com/office/drawing/2014/main" id="{E46D2ED8-4C32-4102-8B67-6C4B73F3A3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68580</xdr:colOff>
      <xdr:row>329</xdr:row>
      <xdr:rowOff>11430</xdr:rowOff>
    </xdr:from>
    <xdr:to>
      <xdr:col>7</xdr:col>
      <xdr:colOff>731520</xdr:colOff>
      <xdr:row>332</xdr:row>
      <xdr:rowOff>190500</xdr:rowOff>
    </xdr:to>
    <xdr:graphicFrame macro="">
      <xdr:nvGraphicFramePr>
        <xdr:cNvPr id="161" name="Gráfico 160">
          <a:extLst>
            <a:ext uri="{FF2B5EF4-FFF2-40B4-BE49-F238E27FC236}">
              <a16:creationId xmlns:a16="http://schemas.microsoft.com/office/drawing/2014/main" id="{B1554E5A-EBE8-42D0-90C8-283DC8D292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5</xdr:col>
      <xdr:colOff>53340</xdr:colOff>
      <xdr:row>333</xdr:row>
      <xdr:rowOff>26670</xdr:rowOff>
    </xdr:from>
    <xdr:to>
      <xdr:col>7</xdr:col>
      <xdr:colOff>739140</xdr:colOff>
      <xdr:row>336</xdr:row>
      <xdr:rowOff>121920</xdr:rowOff>
    </xdr:to>
    <xdr:graphicFrame macro="">
      <xdr:nvGraphicFramePr>
        <xdr:cNvPr id="162" name="Gráfico 161">
          <a:extLst>
            <a:ext uri="{FF2B5EF4-FFF2-40B4-BE49-F238E27FC236}">
              <a16:creationId xmlns:a16="http://schemas.microsoft.com/office/drawing/2014/main" id="{13B0DAC0-24DF-4761-9760-130166A83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5</xdr:col>
      <xdr:colOff>45720</xdr:colOff>
      <xdr:row>343</xdr:row>
      <xdr:rowOff>26670</xdr:rowOff>
    </xdr:from>
    <xdr:to>
      <xdr:col>7</xdr:col>
      <xdr:colOff>754380</xdr:colOff>
      <xdr:row>349</xdr:row>
      <xdr:rowOff>106680</xdr:rowOff>
    </xdr:to>
    <xdr:graphicFrame macro="">
      <xdr:nvGraphicFramePr>
        <xdr:cNvPr id="163" name="Gráfico 162">
          <a:extLst>
            <a:ext uri="{FF2B5EF4-FFF2-40B4-BE49-F238E27FC236}">
              <a16:creationId xmlns:a16="http://schemas.microsoft.com/office/drawing/2014/main" id="{7E9D7C18-5082-4D58-B400-F972CC90FB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5</xdr:col>
      <xdr:colOff>83820</xdr:colOff>
      <xdr:row>352</xdr:row>
      <xdr:rowOff>26670</xdr:rowOff>
    </xdr:from>
    <xdr:to>
      <xdr:col>7</xdr:col>
      <xdr:colOff>708660</xdr:colOff>
      <xdr:row>355</xdr:row>
      <xdr:rowOff>205740</xdr:rowOff>
    </xdr:to>
    <xdr:graphicFrame macro="">
      <xdr:nvGraphicFramePr>
        <xdr:cNvPr id="164" name="Gráfico 163">
          <a:extLst>
            <a:ext uri="{FF2B5EF4-FFF2-40B4-BE49-F238E27FC236}">
              <a16:creationId xmlns:a16="http://schemas.microsoft.com/office/drawing/2014/main" id="{9C4B694A-D554-4256-B1DF-DC0993AA98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xdr:col>
      <xdr:colOff>83820</xdr:colOff>
      <xdr:row>356</xdr:row>
      <xdr:rowOff>26670</xdr:rowOff>
    </xdr:from>
    <xdr:to>
      <xdr:col>7</xdr:col>
      <xdr:colOff>716280</xdr:colOff>
      <xdr:row>359</xdr:row>
      <xdr:rowOff>190500</xdr:rowOff>
    </xdr:to>
    <xdr:graphicFrame macro="">
      <xdr:nvGraphicFramePr>
        <xdr:cNvPr id="165" name="Gráfico 164">
          <a:extLst>
            <a:ext uri="{FF2B5EF4-FFF2-40B4-BE49-F238E27FC236}">
              <a16:creationId xmlns:a16="http://schemas.microsoft.com/office/drawing/2014/main" id="{83E33D98-0747-45A9-A17D-19DE5F23CD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5</xdr:col>
      <xdr:colOff>76200</xdr:colOff>
      <xdr:row>360</xdr:row>
      <xdr:rowOff>49530</xdr:rowOff>
    </xdr:from>
    <xdr:to>
      <xdr:col>7</xdr:col>
      <xdr:colOff>723900</xdr:colOff>
      <xdr:row>363</xdr:row>
      <xdr:rowOff>198120</xdr:rowOff>
    </xdr:to>
    <xdr:graphicFrame macro="">
      <xdr:nvGraphicFramePr>
        <xdr:cNvPr id="166" name="Gráfico 165">
          <a:extLst>
            <a:ext uri="{FF2B5EF4-FFF2-40B4-BE49-F238E27FC236}">
              <a16:creationId xmlns:a16="http://schemas.microsoft.com/office/drawing/2014/main" id="{F57970BB-571D-43BC-BDC8-5EF51EEA0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5</xdr:col>
      <xdr:colOff>76200</xdr:colOff>
      <xdr:row>364</xdr:row>
      <xdr:rowOff>34290</xdr:rowOff>
    </xdr:from>
    <xdr:to>
      <xdr:col>7</xdr:col>
      <xdr:colOff>716280</xdr:colOff>
      <xdr:row>367</xdr:row>
      <xdr:rowOff>121920</xdr:rowOff>
    </xdr:to>
    <xdr:graphicFrame macro="">
      <xdr:nvGraphicFramePr>
        <xdr:cNvPr id="167" name="Gráfico 166">
          <a:extLst>
            <a:ext uri="{FF2B5EF4-FFF2-40B4-BE49-F238E27FC236}">
              <a16:creationId xmlns:a16="http://schemas.microsoft.com/office/drawing/2014/main" id="{D56F0A2A-7822-49F0-A567-231A574E13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45720</xdr:colOff>
      <xdr:row>374</xdr:row>
      <xdr:rowOff>11430</xdr:rowOff>
    </xdr:from>
    <xdr:to>
      <xdr:col>7</xdr:col>
      <xdr:colOff>739140</xdr:colOff>
      <xdr:row>379</xdr:row>
      <xdr:rowOff>83820</xdr:rowOff>
    </xdr:to>
    <xdr:graphicFrame macro="">
      <xdr:nvGraphicFramePr>
        <xdr:cNvPr id="168" name="Gráfico 167">
          <a:extLst>
            <a:ext uri="{FF2B5EF4-FFF2-40B4-BE49-F238E27FC236}">
              <a16:creationId xmlns:a16="http://schemas.microsoft.com/office/drawing/2014/main" id="{976B36A0-6AB4-4440-A552-2B8D10F976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5</xdr:col>
      <xdr:colOff>53340</xdr:colOff>
      <xdr:row>382</xdr:row>
      <xdr:rowOff>11430</xdr:rowOff>
    </xdr:from>
    <xdr:to>
      <xdr:col>7</xdr:col>
      <xdr:colOff>769620</xdr:colOff>
      <xdr:row>385</xdr:row>
      <xdr:rowOff>175260</xdr:rowOff>
    </xdr:to>
    <xdr:graphicFrame macro="">
      <xdr:nvGraphicFramePr>
        <xdr:cNvPr id="169" name="Gráfico 168">
          <a:extLst>
            <a:ext uri="{FF2B5EF4-FFF2-40B4-BE49-F238E27FC236}">
              <a16:creationId xmlns:a16="http://schemas.microsoft.com/office/drawing/2014/main" id="{11FA4E9E-01DE-4089-B4F5-1278AB89E2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5</xdr:col>
      <xdr:colOff>53340</xdr:colOff>
      <xdr:row>386</xdr:row>
      <xdr:rowOff>11430</xdr:rowOff>
    </xdr:from>
    <xdr:to>
      <xdr:col>7</xdr:col>
      <xdr:colOff>723900</xdr:colOff>
      <xdr:row>389</xdr:row>
      <xdr:rowOff>205740</xdr:rowOff>
    </xdr:to>
    <xdr:graphicFrame macro="">
      <xdr:nvGraphicFramePr>
        <xdr:cNvPr id="170" name="Gráfico 169">
          <a:extLst>
            <a:ext uri="{FF2B5EF4-FFF2-40B4-BE49-F238E27FC236}">
              <a16:creationId xmlns:a16="http://schemas.microsoft.com/office/drawing/2014/main" id="{C2ED9C10-CAF0-4EA2-BC78-A19CFB68D0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5</xdr:col>
      <xdr:colOff>53340</xdr:colOff>
      <xdr:row>390</xdr:row>
      <xdr:rowOff>49530</xdr:rowOff>
    </xdr:from>
    <xdr:to>
      <xdr:col>7</xdr:col>
      <xdr:colOff>731520</xdr:colOff>
      <xdr:row>393</xdr:row>
      <xdr:rowOff>190500</xdr:rowOff>
    </xdr:to>
    <xdr:graphicFrame macro="">
      <xdr:nvGraphicFramePr>
        <xdr:cNvPr id="171" name="Gráfico 170">
          <a:extLst>
            <a:ext uri="{FF2B5EF4-FFF2-40B4-BE49-F238E27FC236}">
              <a16:creationId xmlns:a16="http://schemas.microsoft.com/office/drawing/2014/main" id="{0DA11B9E-3167-4E53-9774-F3978437C7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5</xdr:col>
      <xdr:colOff>60960</xdr:colOff>
      <xdr:row>394</xdr:row>
      <xdr:rowOff>11430</xdr:rowOff>
    </xdr:from>
    <xdr:to>
      <xdr:col>7</xdr:col>
      <xdr:colOff>716280</xdr:colOff>
      <xdr:row>397</xdr:row>
      <xdr:rowOff>121920</xdr:rowOff>
    </xdr:to>
    <xdr:graphicFrame macro="">
      <xdr:nvGraphicFramePr>
        <xdr:cNvPr id="172" name="Gráfico 171">
          <a:extLst>
            <a:ext uri="{FF2B5EF4-FFF2-40B4-BE49-F238E27FC236}">
              <a16:creationId xmlns:a16="http://schemas.microsoft.com/office/drawing/2014/main" id="{9D886117-C576-4A75-BADB-8C82154BBA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5</xdr:col>
      <xdr:colOff>30480</xdr:colOff>
      <xdr:row>405</xdr:row>
      <xdr:rowOff>26670</xdr:rowOff>
    </xdr:from>
    <xdr:to>
      <xdr:col>7</xdr:col>
      <xdr:colOff>731520</xdr:colOff>
      <xdr:row>411</xdr:row>
      <xdr:rowOff>129540</xdr:rowOff>
    </xdr:to>
    <xdr:graphicFrame macro="">
      <xdr:nvGraphicFramePr>
        <xdr:cNvPr id="173" name="Gráfico 172">
          <a:extLst>
            <a:ext uri="{FF2B5EF4-FFF2-40B4-BE49-F238E27FC236}">
              <a16:creationId xmlns:a16="http://schemas.microsoft.com/office/drawing/2014/main" id="{91F22C81-410B-4A2A-8B9B-7FCFBBB379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5</xdr:col>
      <xdr:colOff>30480</xdr:colOff>
      <xdr:row>414</xdr:row>
      <xdr:rowOff>19050</xdr:rowOff>
    </xdr:from>
    <xdr:to>
      <xdr:col>7</xdr:col>
      <xdr:colOff>723900</xdr:colOff>
      <xdr:row>417</xdr:row>
      <xdr:rowOff>152400</xdr:rowOff>
    </xdr:to>
    <xdr:graphicFrame macro="">
      <xdr:nvGraphicFramePr>
        <xdr:cNvPr id="174" name="Gráfico 173">
          <a:extLst>
            <a:ext uri="{FF2B5EF4-FFF2-40B4-BE49-F238E27FC236}">
              <a16:creationId xmlns:a16="http://schemas.microsoft.com/office/drawing/2014/main" id="{16C38321-0E42-432E-8810-440393F94A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5</xdr:col>
      <xdr:colOff>60960</xdr:colOff>
      <xdr:row>418</xdr:row>
      <xdr:rowOff>11430</xdr:rowOff>
    </xdr:from>
    <xdr:to>
      <xdr:col>7</xdr:col>
      <xdr:colOff>731520</xdr:colOff>
      <xdr:row>421</xdr:row>
      <xdr:rowOff>175260</xdr:rowOff>
    </xdr:to>
    <xdr:graphicFrame macro="">
      <xdr:nvGraphicFramePr>
        <xdr:cNvPr id="175" name="Gráfico 174">
          <a:extLst>
            <a:ext uri="{FF2B5EF4-FFF2-40B4-BE49-F238E27FC236}">
              <a16:creationId xmlns:a16="http://schemas.microsoft.com/office/drawing/2014/main" id="{27D124BB-166D-41D7-BC80-3E89465FB7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5</xdr:col>
      <xdr:colOff>60960</xdr:colOff>
      <xdr:row>422</xdr:row>
      <xdr:rowOff>34290</xdr:rowOff>
    </xdr:from>
    <xdr:to>
      <xdr:col>7</xdr:col>
      <xdr:colOff>708660</xdr:colOff>
      <xdr:row>425</xdr:row>
      <xdr:rowOff>144780</xdr:rowOff>
    </xdr:to>
    <xdr:graphicFrame macro="">
      <xdr:nvGraphicFramePr>
        <xdr:cNvPr id="176" name="Gráfico 175">
          <a:extLst>
            <a:ext uri="{FF2B5EF4-FFF2-40B4-BE49-F238E27FC236}">
              <a16:creationId xmlns:a16="http://schemas.microsoft.com/office/drawing/2014/main" id="{61B977EB-AB55-47DB-A657-0B39A3D023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5</xdr:col>
      <xdr:colOff>60960</xdr:colOff>
      <xdr:row>426</xdr:row>
      <xdr:rowOff>34290</xdr:rowOff>
    </xdr:from>
    <xdr:to>
      <xdr:col>7</xdr:col>
      <xdr:colOff>731520</xdr:colOff>
      <xdr:row>429</xdr:row>
      <xdr:rowOff>167640</xdr:rowOff>
    </xdr:to>
    <xdr:graphicFrame macro="">
      <xdr:nvGraphicFramePr>
        <xdr:cNvPr id="177" name="Gráfico 176">
          <a:extLst>
            <a:ext uri="{FF2B5EF4-FFF2-40B4-BE49-F238E27FC236}">
              <a16:creationId xmlns:a16="http://schemas.microsoft.com/office/drawing/2014/main" id="{D7FAC66E-4ED4-4F0B-A238-291E5C6009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5</xdr:col>
      <xdr:colOff>53340</xdr:colOff>
      <xdr:row>435</xdr:row>
      <xdr:rowOff>11430</xdr:rowOff>
    </xdr:from>
    <xdr:to>
      <xdr:col>7</xdr:col>
      <xdr:colOff>769620</xdr:colOff>
      <xdr:row>441</xdr:row>
      <xdr:rowOff>121920</xdr:rowOff>
    </xdr:to>
    <xdr:graphicFrame macro="">
      <xdr:nvGraphicFramePr>
        <xdr:cNvPr id="178" name="Gráfico 177">
          <a:extLst>
            <a:ext uri="{FF2B5EF4-FFF2-40B4-BE49-F238E27FC236}">
              <a16:creationId xmlns:a16="http://schemas.microsoft.com/office/drawing/2014/main" id="{340AED62-C2F9-421B-A204-489D803DAD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5</xdr:col>
      <xdr:colOff>38100</xdr:colOff>
      <xdr:row>444</xdr:row>
      <xdr:rowOff>26670</xdr:rowOff>
    </xdr:from>
    <xdr:to>
      <xdr:col>7</xdr:col>
      <xdr:colOff>723900</xdr:colOff>
      <xdr:row>447</xdr:row>
      <xdr:rowOff>152400</xdr:rowOff>
    </xdr:to>
    <xdr:graphicFrame macro="">
      <xdr:nvGraphicFramePr>
        <xdr:cNvPr id="179" name="Gráfico 178">
          <a:extLst>
            <a:ext uri="{FF2B5EF4-FFF2-40B4-BE49-F238E27FC236}">
              <a16:creationId xmlns:a16="http://schemas.microsoft.com/office/drawing/2014/main" id="{74418B49-E8E1-434E-89FE-31478154FE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5</xdr:col>
      <xdr:colOff>45720</xdr:colOff>
      <xdr:row>448</xdr:row>
      <xdr:rowOff>11430</xdr:rowOff>
    </xdr:from>
    <xdr:to>
      <xdr:col>7</xdr:col>
      <xdr:colOff>731520</xdr:colOff>
      <xdr:row>451</xdr:row>
      <xdr:rowOff>175260</xdr:rowOff>
    </xdr:to>
    <xdr:graphicFrame macro="">
      <xdr:nvGraphicFramePr>
        <xdr:cNvPr id="181" name="Gráfico 180">
          <a:extLst>
            <a:ext uri="{FF2B5EF4-FFF2-40B4-BE49-F238E27FC236}">
              <a16:creationId xmlns:a16="http://schemas.microsoft.com/office/drawing/2014/main" id="{52D7ABAB-05A5-4AB1-83CF-717C0FDF5F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5</xdr:col>
      <xdr:colOff>45720</xdr:colOff>
      <xdr:row>452</xdr:row>
      <xdr:rowOff>26670</xdr:rowOff>
    </xdr:from>
    <xdr:to>
      <xdr:col>7</xdr:col>
      <xdr:colOff>739140</xdr:colOff>
      <xdr:row>455</xdr:row>
      <xdr:rowOff>152400</xdr:rowOff>
    </xdr:to>
    <xdr:graphicFrame macro="">
      <xdr:nvGraphicFramePr>
        <xdr:cNvPr id="182" name="Gráfico 181">
          <a:extLst>
            <a:ext uri="{FF2B5EF4-FFF2-40B4-BE49-F238E27FC236}">
              <a16:creationId xmlns:a16="http://schemas.microsoft.com/office/drawing/2014/main" id="{834CAB89-2D0F-4C7F-ABBC-C513188633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5</xdr:col>
      <xdr:colOff>68580</xdr:colOff>
      <xdr:row>456</xdr:row>
      <xdr:rowOff>57150</xdr:rowOff>
    </xdr:from>
    <xdr:to>
      <xdr:col>7</xdr:col>
      <xdr:colOff>716280</xdr:colOff>
      <xdr:row>459</xdr:row>
      <xdr:rowOff>167640</xdr:rowOff>
    </xdr:to>
    <xdr:graphicFrame macro="">
      <xdr:nvGraphicFramePr>
        <xdr:cNvPr id="183" name="Gráfico 182">
          <a:extLst>
            <a:ext uri="{FF2B5EF4-FFF2-40B4-BE49-F238E27FC236}">
              <a16:creationId xmlns:a16="http://schemas.microsoft.com/office/drawing/2014/main" id="{2B2DDD3A-6051-4D44-B400-AB88758870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5</xdr:col>
      <xdr:colOff>68580</xdr:colOff>
      <xdr:row>465</xdr:row>
      <xdr:rowOff>34290</xdr:rowOff>
    </xdr:from>
    <xdr:to>
      <xdr:col>7</xdr:col>
      <xdr:colOff>731520</xdr:colOff>
      <xdr:row>470</xdr:row>
      <xdr:rowOff>114300</xdr:rowOff>
    </xdr:to>
    <xdr:graphicFrame macro="">
      <xdr:nvGraphicFramePr>
        <xdr:cNvPr id="184" name="Gráfico 183">
          <a:extLst>
            <a:ext uri="{FF2B5EF4-FFF2-40B4-BE49-F238E27FC236}">
              <a16:creationId xmlns:a16="http://schemas.microsoft.com/office/drawing/2014/main" id="{EB0DCD90-F021-465A-A6C4-83500688E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5</xdr:col>
      <xdr:colOff>83820</xdr:colOff>
      <xdr:row>473</xdr:row>
      <xdr:rowOff>26670</xdr:rowOff>
    </xdr:from>
    <xdr:to>
      <xdr:col>7</xdr:col>
      <xdr:colOff>731520</xdr:colOff>
      <xdr:row>476</xdr:row>
      <xdr:rowOff>205740</xdr:rowOff>
    </xdr:to>
    <xdr:graphicFrame macro="">
      <xdr:nvGraphicFramePr>
        <xdr:cNvPr id="185" name="Gráfico 184">
          <a:extLst>
            <a:ext uri="{FF2B5EF4-FFF2-40B4-BE49-F238E27FC236}">
              <a16:creationId xmlns:a16="http://schemas.microsoft.com/office/drawing/2014/main" id="{C7DC15D5-1349-4DBA-A1BB-2EEEDDF977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5</xdr:col>
      <xdr:colOff>60960</xdr:colOff>
      <xdr:row>477</xdr:row>
      <xdr:rowOff>26670</xdr:rowOff>
    </xdr:from>
    <xdr:to>
      <xdr:col>7</xdr:col>
      <xdr:colOff>731520</xdr:colOff>
      <xdr:row>480</xdr:row>
      <xdr:rowOff>213360</xdr:rowOff>
    </xdr:to>
    <xdr:graphicFrame macro="">
      <xdr:nvGraphicFramePr>
        <xdr:cNvPr id="186" name="Gráfico 185">
          <a:extLst>
            <a:ext uri="{FF2B5EF4-FFF2-40B4-BE49-F238E27FC236}">
              <a16:creationId xmlns:a16="http://schemas.microsoft.com/office/drawing/2014/main" id="{62B3C698-53F9-4B65-BD56-647A3876A9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5</xdr:col>
      <xdr:colOff>60960</xdr:colOff>
      <xdr:row>481</xdr:row>
      <xdr:rowOff>49530</xdr:rowOff>
    </xdr:from>
    <xdr:to>
      <xdr:col>7</xdr:col>
      <xdr:colOff>731520</xdr:colOff>
      <xdr:row>484</xdr:row>
      <xdr:rowOff>198120</xdr:rowOff>
    </xdr:to>
    <xdr:graphicFrame macro="">
      <xdr:nvGraphicFramePr>
        <xdr:cNvPr id="187" name="Gráfico 186">
          <a:extLst>
            <a:ext uri="{FF2B5EF4-FFF2-40B4-BE49-F238E27FC236}">
              <a16:creationId xmlns:a16="http://schemas.microsoft.com/office/drawing/2014/main" id="{6DA8B864-1DC1-4CC9-A17B-A0B2B8FF5C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5</xdr:col>
      <xdr:colOff>68580</xdr:colOff>
      <xdr:row>485</xdr:row>
      <xdr:rowOff>49530</xdr:rowOff>
    </xdr:from>
    <xdr:to>
      <xdr:col>7</xdr:col>
      <xdr:colOff>723900</xdr:colOff>
      <xdr:row>488</xdr:row>
      <xdr:rowOff>198120</xdr:rowOff>
    </xdr:to>
    <xdr:graphicFrame macro="">
      <xdr:nvGraphicFramePr>
        <xdr:cNvPr id="188" name="Gráfico 187">
          <a:extLst>
            <a:ext uri="{FF2B5EF4-FFF2-40B4-BE49-F238E27FC236}">
              <a16:creationId xmlns:a16="http://schemas.microsoft.com/office/drawing/2014/main" id="{E18BECD0-87F3-4BA1-A103-F9DEC8F42A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5</xdr:col>
      <xdr:colOff>38100</xdr:colOff>
      <xdr:row>495</xdr:row>
      <xdr:rowOff>26670</xdr:rowOff>
    </xdr:from>
    <xdr:to>
      <xdr:col>7</xdr:col>
      <xdr:colOff>739140</xdr:colOff>
      <xdr:row>500</xdr:row>
      <xdr:rowOff>129540</xdr:rowOff>
    </xdr:to>
    <xdr:graphicFrame macro="">
      <xdr:nvGraphicFramePr>
        <xdr:cNvPr id="189" name="Gráfico 188">
          <a:extLst>
            <a:ext uri="{FF2B5EF4-FFF2-40B4-BE49-F238E27FC236}">
              <a16:creationId xmlns:a16="http://schemas.microsoft.com/office/drawing/2014/main" id="{5035C7EE-4A9F-423A-AD43-16748C3FE5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5</xdr:col>
      <xdr:colOff>38100</xdr:colOff>
      <xdr:row>503</xdr:row>
      <xdr:rowOff>11430</xdr:rowOff>
    </xdr:from>
    <xdr:to>
      <xdr:col>7</xdr:col>
      <xdr:colOff>739140</xdr:colOff>
      <xdr:row>506</xdr:row>
      <xdr:rowOff>167640</xdr:rowOff>
    </xdr:to>
    <xdr:graphicFrame macro="">
      <xdr:nvGraphicFramePr>
        <xdr:cNvPr id="190" name="Gráfico 189">
          <a:extLst>
            <a:ext uri="{FF2B5EF4-FFF2-40B4-BE49-F238E27FC236}">
              <a16:creationId xmlns:a16="http://schemas.microsoft.com/office/drawing/2014/main" id="{DABD3A05-3A20-4BF5-8100-123FC7C85A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5</xdr:col>
      <xdr:colOff>60960</xdr:colOff>
      <xdr:row>507</xdr:row>
      <xdr:rowOff>34290</xdr:rowOff>
    </xdr:from>
    <xdr:to>
      <xdr:col>7</xdr:col>
      <xdr:colOff>731520</xdr:colOff>
      <xdr:row>510</xdr:row>
      <xdr:rowOff>205740</xdr:rowOff>
    </xdr:to>
    <xdr:graphicFrame macro="">
      <xdr:nvGraphicFramePr>
        <xdr:cNvPr id="191" name="Gráfico 190">
          <a:extLst>
            <a:ext uri="{FF2B5EF4-FFF2-40B4-BE49-F238E27FC236}">
              <a16:creationId xmlns:a16="http://schemas.microsoft.com/office/drawing/2014/main" id="{865AF7B3-C82C-469F-BDB4-5AF7B9A7B4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5</xdr:col>
      <xdr:colOff>45720</xdr:colOff>
      <xdr:row>511</xdr:row>
      <xdr:rowOff>19050</xdr:rowOff>
    </xdr:from>
    <xdr:to>
      <xdr:col>7</xdr:col>
      <xdr:colOff>723900</xdr:colOff>
      <xdr:row>514</xdr:row>
      <xdr:rowOff>182880</xdr:rowOff>
    </xdr:to>
    <xdr:graphicFrame macro="">
      <xdr:nvGraphicFramePr>
        <xdr:cNvPr id="192" name="Gráfico 191">
          <a:extLst>
            <a:ext uri="{FF2B5EF4-FFF2-40B4-BE49-F238E27FC236}">
              <a16:creationId xmlns:a16="http://schemas.microsoft.com/office/drawing/2014/main" id="{9AC7472D-DA85-420A-BCC1-8D25F03C45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5</xdr:col>
      <xdr:colOff>60960</xdr:colOff>
      <xdr:row>515</xdr:row>
      <xdr:rowOff>26670</xdr:rowOff>
    </xdr:from>
    <xdr:to>
      <xdr:col>7</xdr:col>
      <xdr:colOff>746760</xdr:colOff>
      <xdr:row>518</xdr:row>
      <xdr:rowOff>175260</xdr:rowOff>
    </xdr:to>
    <xdr:graphicFrame macro="">
      <xdr:nvGraphicFramePr>
        <xdr:cNvPr id="193" name="Gráfico 192">
          <a:extLst>
            <a:ext uri="{FF2B5EF4-FFF2-40B4-BE49-F238E27FC236}">
              <a16:creationId xmlns:a16="http://schemas.microsoft.com/office/drawing/2014/main" id="{F14EE886-EA16-42F0-B87E-033F2B3A74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5</xdr:col>
      <xdr:colOff>45720</xdr:colOff>
      <xdr:row>555</xdr:row>
      <xdr:rowOff>26670</xdr:rowOff>
    </xdr:from>
    <xdr:to>
      <xdr:col>7</xdr:col>
      <xdr:colOff>739140</xdr:colOff>
      <xdr:row>560</xdr:row>
      <xdr:rowOff>106680</xdr:rowOff>
    </xdr:to>
    <xdr:graphicFrame macro="">
      <xdr:nvGraphicFramePr>
        <xdr:cNvPr id="194" name="Gráfico 193">
          <a:extLst>
            <a:ext uri="{FF2B5EF4-FFF2-40B4-BE49-F238E27FC236}">
              <a16:creationId xmlns:a16="http://schemas.microsoft.com/office/drawing/2014/main" id="{3D291DF1-C25C-4C57-8B91-827EC048ED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5</xdr:col>
      <xdr:colOff>68580</xdr:colOff>
      <xdr:row>584</xdr:row>
      <xdr:rowOff>41910</xdr:rowOff>
    </xdr:from>
    <xdr:to>
      <xdr:col>7</xdr:col>
      <xdr:colOff>723900</xdr:colOff>
      <xdr:row>590</xdr:row>
      <xdr:rowOff>121920</xdr:rowOff>
    </xdr:to>
    <xdr:graphicFrame macro="">
      <xdr:nvGraphicFramePr>
        <xdr:cNvPr id="195" name="Gráfico 194">
          <a:extLst>
            <a:ext uri="{FF2B5EF4-FFF2-40B4-BE49-F238E27FC236}">
              <a16:creationId xmlns:a16="http://schemas.microsoft.com/office/drawing/2014/main" id="{60E97F0A-AC9B-4D7E-86B5-056F673301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5</xdr:col>
      <xdr:colOff>38100</xdr:colOff>
      <xdr:row>525</xdr:row>
      <xdr:rowOff>34290</xdr:rowOff>
    </xdr:from>
    <xdr:to>
      <xdr:col>7</xdr:col>
      <xdr:colOff>731520</xdr:colOff>
      <xdr:row>530</xdr:row>
      <xdr:rowOff>114300</xdr:rowOff>
    </xdr:to>
    <xdr:graphicFrame macro="">
      <xdr:nvGraphicFramePr>
        <xdr:cNvPr id="196" name="Gráfico 195">
          <a:extLst>
            <a:ext uri="{FF2B5EF4-FFF2-40B4-BE49-F238E27FC236}">
              <a16:creationId xmlns:a16="http://schemas.microsoft.com/office/drawing/2014/main" id="{44BDEBD4-42E6-4323-AE96-1273B644FA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5</xdr:col>
      <xdr:colOff>60960</xdr:colOff>
      <xdr:row>533</xdr:row>
      <xdr:rowOff>38100</xdr:rowOff>
    </xdr:from>
    <xdr:to>
      <xdr:col>7</xdr:col>
      <xdr:colOff>708660</xdr:colOff>
      <xdr:row>536</xdr:row>
      <xdr:rowOff>76200</xdr:rowOff>
    </xdr:to>
    <xdr:graphicFrame macro="">
      <xdr:nvGraphicFramePr>
        <xdr:cNvPr id="2" name="Gráfico 1">
          <a:extLst>
            <a:ext uri="{FF2B5EF4-FFF2-40B4-BE49-F238E27FC236}">
              <a16:creationId xmlns:a16="http://schemas.microsoft.com/office/drawing/2014/main" id="{3AA10809-364B-4C8B-9D9E-134CFE9E13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5</xdr:col>
      <xdr:colOff>87630</xdr:colOff>
      <xdr:row>537</xdr:row>
      <xdr:rowOff>60960</xdr:rowOff>
    </xdr:from>
    <xdr:to>
      <xdr:col>7</xdr:col>
      <xdr:colOff>601980</xdr:colOff>
      <xdr:row>540</xdr:row>
      <xdr:rowOff>190500</xdr:rowOff>
    </xdr:to>
    <xdr:graphicFrame macro="">
      <xdr:nvGraphicFramePr>
        <xdr:cNvPr id="4" name="Gráfico 3">
          <a:extLst>
            <a:ext uri="{FF2B5EF4-FFF2-40B4-BE49-F238E27FC236}">
              <a16:creationId xmlns:a16="http://schemas.microsoft.com/office/drawing/2014/main" id="{6F1FE52E-3DE4-4DD5-AB0D-BEA424C361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5</xdr:col>
      <xdr:colOff>41910</xdr:colOff>
      <xdr:row>541</xdr:row>
      <xdr:rowOff>57150</xdr:rowOff>
    </xdr:from>
    <xdr:to>
      <xdr:col>7</xdr:col>
      <xdr:colOff>716280</xdr:colOff>
      <xdr:row>544</xdr:row>
      <xdr:rowOff>198120</xdr:rowOff>
    </xdr:to>
    <xdr:graphicFrame macro="">
      <xdr:nvGraphicFramePr>
        <xdr:cNvPr id="13" name="Gráfico 12">
          <a:extLst>
            <a:ext uri="{FF2B5EF4-FFF2-40B4-BE49-F238E27FC236}">
              <a16:creationId xmlns:a16="http://schemas.microsoft.com/office/drawing/2014/main" id="{09F7502F-3803-4D9B-A24B-B702E6BA2B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5</xdr:col>
      <xdr:colOff>53340</xdr:colOff>
      <xdr:row>545</xdr:row>
      <xdr:rowOff>64770</xdr:rowOff>
    </xdr:from>
    <xdr:to>
      <xdr:col>7</xdr:col>
      <xdr:colOff>739140</xdr:colOff>
      <xdr:row>548</xdr:row>
      <xdr:rowOff>53340</xdr:rowOff>
    </xdr:to>
    <xdr:graphicFrame macro="">
      <xdr:nvGraphicFramePr>
        <xdr:cNvPr id="21" name="Gráfico 20">
          <a:extLst>
            <a:ext uri="{FF2B5EF4-FFF2-40B4-BE49-F238E27FC236}">
              <a16:creationId xmlns:a16="http://schemas.microsoft.com/office/drawing/2014/main" id="{88485288-EADD-45C1-BBB1-EAA0E1343F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5</xdr:col>
      <xdr:colOff>76200</xdr:colOff>
      <xdr:row>563</xdr:row>
      <xdr:rowOff>26670</xdr:rowOff>
    </xdr:from>
    <xdr:to>
      <xdr:col>7</xdr:col>
      <xdr:colOff>708660</xdr:colOff>
      <xdr:row>566</xdr:row>
      <xdr:rowOff>182880</xdr:rowOff>
    </xdr:to>
    <xdr:graphicFrame macro="">
      <xdr:nvGraphicFramePr>
        <xdr:cNvPr id="22" name="Gráfico 21">
          <a:extLst>
            <a:ext uri="{FF2B5EF4-FFF2-40B4-BE49-F238E27FC236}">
              <a16:creationId xmlns:a16="http://schemas.microsoft.com/office/drawing/2014/main" id="{F0BF1F81-49E4-4CFC-ADB3-EA474F9BCA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5</xdr:col>
      <xdr:colOff>76200</xdr:colOff>
      <xdr:row>567</xdr:row>
      <xdr:rowOff>49530</xdr:rowOff>
    </xdr:from>
    <xdr:to>
      <xdr:col>7</xdr:col>
      <xdr:colOff>670560</xdr:colOff>
      <xdr:row>570</xdr:row>
      <xdr:rowOff>205740</xdr:rowOff>
    </xdr:to>
    <xdr:graphicFrame macro="">
      <xdr:nvGraphicFramePr>
        <xdr:cNvPr id="23" name="Gráfico 22">
          <a:extLst>
            <a:ext uri="{FF2B5EF4-FFF2-40B4-BE49-F238E27FC236}">
              <a16:creationId xmlns:a16="http://schemas.microsoft.com/office/drawing/2014/main" id="{C5541505-CB54-47D6-939D-20C0A05357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5</xdr:col>
      <xdr:colOff>68580</xdr:colOff>
      <xdr:row>571</xdr:row>
      <xdr:rowOff>49530</xdr:rowOff>
    </xdr:from>
    <xdr:to>
      <xdr:col>7</xdr:col>
      <xdr:colOff>670560</xdr:colOff>
      <xdr:row>574</xdr:row>
      <xdr:rowOff>175260</xdr:rowOff>
    </xdr:to>
    <xdr:graphicFrame macro="">
      <xdr:nvGraphicFramePr>
        <xdr:cNvPr id="24" name="Gráfico 23">
          <a:extLst>
            <a:ext uri="{FF2B5EF4-FFF2-40B4-BE49-F238E27FC236}">
              <a16:creationId xmlns:a16="http://schemas.microsoft.com/office/drawing/2014/main" id="{AE573CD3-9EC0-4D32-8A03-F66BFCAE43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5</xdr:col>
      <xdr:colOff>83820</xdr:colOff>
      <xdr:row>575</xdr:row>
      <xdr:rowOff>87630</xdr:rowOff>
    </xdr:from>
    <xdr:to>
      <xdr:col>7</xdr:col>
      <xdr:colOff>716280</xdr:colOff>
      <xdr:row>578</xdr:row>
      <xdr:rowOff>175260</xdr:rowOff>
    </xdr:to>
    <xdr:graphicFrame macro="">
      <xdr:nvGraphicFramePr>
        <xdr:cNvPr id="25" name="Gráfico 24">
          <a:extLst>
            <a:ext uri="{FF2B5EF4-FFF2-40B4-BE49-F238E27FC236}">
              <a16:creationId xmlns:a16="http://schemas.microsoft.com/office/drawing/2014/main" id="{73DFFD0A-AA07-4259-8D5A-8F74D7C013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5</xdr:col>
      <xdr:colOff>129540</xdr:colOff>
      <xdr:row>593</xdr:row>
      <xdr:rowOff>34290</xdr:rowOff>
    </xdr:from>
    <xdr:to>
      <xdr:col>7</xdr:col>
      <xdr:colOff>647700</xdr:colOff>
      <xdr:row>596</xdr:row>
      <xdr:rowOff>152400</xdr:rowOff>
    </xdr:to>
    <xdr:graphicFrame macro="">
      <xdr:nvGraphicFramePr>
        <xdr:cNvPr id="27" name="Gráfico 26">
          <a:extLst>
            <a:ext uri="{FF2B5EF4-FFF2-40B4-BE49-F238E27FC236}">
              <a16:creationId xmlns:a16="http://schemas.microsoft.com/office/drawing/2014/main" id="{0684883D-34CD-4C6A-B142-4794D5B5B1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5</xdr:col>
      <xdr:colOff>38100</xdr:colOff>
      <xdr:row>597</xdr:row>
      <xdr:rowOff>34290</xdr:rowOff>
    </xdr:from>
    <xdr:to>
      <xdr:col>7</xdr:col>
      <xdr:colOff>731520</xdr:colOff>
      <xdr:row>600</xdr:row>
      <xdr:rowOff>198120</xdr:rowOff>
    </xdr:to>
    <xdr:graphicFrame macro="">
      <xdr:nvGraphicFramePr>
        <xdr:cNvPr id="28" name="Gráfico 27">
          <a:extLst>
            <a:ext uri="{FF2B5EF4-FFF2-40B4-BE49-F238E27FC236}">
              <a16:creationId xmlns:a16="http://schemas.microsoft.com/office/drawing/2014/main" id="{74BB418C-CE5E-448D-8008-41198574F3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5</xdr:col>
      <xdr:colOff>83820</xdr:colOff>
      <xdr:row>601</xdr:row>
      <xdr:rowOff>26670</xdr:rowOff>
    </xdr:from>
    <xdr:to>
      <xdr:col>7</xdr:col>
      <xdr:colOff>701040</xdr:colOff>
      <xdr:row>604</xdr:row>
      <xdr:rowOff>152400</xdr:rowOff>
    </xdr:to>
    <xdr:graphicFrame macro="">
      <xdr:nvGraphicFramePr>
        <xdr:cNvPr id="29" name="Gráfico 28">
          <a:extLst>
            <a:ext uri="{FF2B5EF4-FFF2-40B4-BE49-F238E27FC236}">
              <a16:creationId xmlns:a16="http://schemas.microsoft.com/office/drawing/2014/main" id="{4EE233A6-35C8-4D0A-9FFD-5A4F12F051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5</xdr:col>
      <xdr:colOff>83820</xdr:colOff>
      <xdr:row>605</xdr:row>
      <xdr:rowOff>26670</xdr:rowOff>
    </xdr:from>
    <xdr:to>
      <xdr:col>7</xdr:col>
      <xdr:colOff>662940</xdr:colOff>
      <xdr:row>608</xdr:row>
      <xdr:rowOff>182880</xdr:rowOff>
    </xdr:to>
    <xdr:graphicFrame macro="">
      <xdr:nvGraphicFramePr>
        <xdr:cNvPr id="30" name="Gráfico 29">
          <a:extLst>
            <a:ext uri="{FF2B5EF4-FFF2-40B4-BE49-F238E27FC236}">
              <a16:creationId xmlns:a16="http://schemas.microsoft.com/office/drawing/2014/main" id="{9D2A4416-AAA6-4889-B168-79A2931A4C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0</xdr:row>
      <xdr:rowOff>121920</xdr:rowOff>
    </xdr:from>
    <xdr:to>
      <xdr:col>13</xdr:col>
      <xdr:colOff>396240</xdr:colOff>
      <xdr:row>26</xdr:row>
      <xdr:rowOff>83820</xdr:rowOff>
    </xdr:to>
    <xdr:graphicFrame macro="">
      <xdr:nvGraphicFramePr>
        <xdr:cNvPr id="3" name="Gráfico 2">
          <a:extLst>
            <a:ext uri="{FF2B5EF4-FFF2-40B4-BE49-F238E27FC236}">
              <a16:creationId xmlns:a16="http://schemas.microsoft.com/office/drawing/2014/main" id="{D4EEEF88-5EFC-4BBA-966F-6DFCBC8828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xdr:colOff>
      <xdr:row>11</xdr:row>
      <xdr:rowOff>3810</xdr:rowOff>
    </xdr:from>
    <xdr:to>
      <xdr:col>5</xdr:col>
      <xdr:colOff>396240</xdr:colOff>
      <xdr:row>28</xdr:row>
      <xdr:rowOff>68580</xdr:rowOff>
    </xdr:to>
    <xdr:graphicFrame macro="">
      <xdr:nvGraphicFramePr>
        <xdr:cNvPr id="2" name="Gráfico 1">
          <a:extLst>
            <a:ext uri="{FF2B5EF4-FFF2-40B4-BE49-F238E27FC236}">
              <a16:creationId xmlns:a16="http://schemas.microsoft.com/office/drawing/2014/main" id="{82A4EF6A-B0EB-40CB-9C2B-9A94DA414F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80010</xdr:rowOff>
    </xdr:from>
    <xdr:to>
      <xdr:col>4</xdr:col>
      <xdr:colOff>403860</xdr:colOff>
      <xdr:row>27</xdr:row>
      <xdr:rowOff>22860</xdr:rowOff>
    </xdr:to>
    <xdr:graphicFrame macro="">
      <xdr:nvGraphicFramePr>
        <xdr:cNvPr id="3" name="Gráfico 2">
          <a:extLst>
            <a:ext uri="{FF2B5EF4-FFF2-40B4-BE49-F238E27FC236}">
              <a16:creationId xmlns:a16="http://schemas.microsoft.com/office/drawing/2014/main" id="{AEFA0B21-B3F7-4D10-8269-2555AF2E80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99060</xdr:colOff>
      <xdr:row>16</xdr:row>
      <xdr:rowOff>0</xdr:rowOff>
    </xdr:from>
    <xdr:to>
      <xdr:col>5</xdr:col>
      <xdr:colOff>129540</xdr:colOff>
      <xdr:row>34</xdr:row>
      <xdr:rowOff>38100</xdr:rowOff>
    </xdr:to>
    <xdr:graphicFrame macro="">
      <xdr:nvGraphicFramePr>
        <xdr:cNvPr id="2" name="Gráfico 1">
          <a:extLst>
            <a:ext uri="{FF2B5EF4-FFF2-40B4-BE49-F238E27FC236}">
              <a16:creationId xmlns:a16="http://schemas.microsoft.com/office/drawing/2014/main" id="{0D8F39AE-10AC-4958-A893-63D0628B5D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irda" refreshedDate="44481.458028356479" createdVersion="7" refreshedVersion="7" minRefreshableVersion="3" recordCount="109" xr:uid="{599FE0ED-6E33-4CF0-8CED-F67A0B9D3B93}">
  <cacheSource type="worksheet">
    <worksheetSource ref="A1:H1048576" sheet="DATOS COLABORADORES ADLP"/>
  </cacheSource>
  <cacheFields count="8">
    <cacheField name="No." numFmtId="0">
      <sharedItems containsString="0" containsBlank="1" containsNumber="1" containsInteger="1" minValue="1" maxValue="101"/>
    </cacheField>
    <cacheField name="NOMBRE" numFmtId="0">
      <sharedItems containsBlank="1"/>
    </cacheField>
    <cacheField name="CARGO" numFmtId="0">
      <sharedItems containsBlank="1" count="47">
        <s v="AYUDANTE "/>
        <s v="AYUDANTE  "/>
        <s v="SENA"/>
        <s v="SERVICIOS GENERALES"/>
        <s v="AUXILIAR DE TRABAJO SOCIAL, CARTERA Y VENTA DE SERVICIO"/>
        <s v="AUXILIAR DE ARCHIVO"/>
        <s v="SUPERVISOR"/>
        <s v="AYUDANTE"/>
        <s v="GESTOR ADMINSITRATIVO"/>
        <s v="ASESORA COMERCIAL"/>
        <s v="AYUDANTE OPERATIVO"/>
        <s v="AUXILIAR "/>
        <s v="ABOGADO JUNIOR"/>
        <s v="GERENTE GENERAL"/>
        <s v="SENA "/>
        <s v="OFICIAL TECNICO"/>
        <s v="OPERADOR 1 "/>
        <s v="AYUDANTE CONDUCTOR"/>
        <s v="CONDUCTOR"/>
        <s v="AUXILIAR DE LABORATORIO"/>
        <s v="ASESORA JURIDICA"/>
        <s v="GESTORA COMERCIAL"/>
        <s v="LECTOR REPARTIDOR"/>
        <s v="AUXILIAR"/>
        <s v="AUXILIAR DE PLANEACION"/>
        <s v="LIDER TECNICO"/>
        <s v="GESTOR JURIDICO"/>
        <s v="AYUDANTE/CONDUCTOR"/>
        <s v="INGENIERO DE SOPORTE"/>
        <s v="ALMACENISTA"/>
        <s v="OFICIAL  "/>
        <s v="LIDER PLANEACION"/>
        <s v="COORDINADOR DE SG-SST"/>
        <s v="LIDER COMERCIAL"/>
        <s v="OPERADOR DE TOMA Y TANQUE DESARENADOR"/>
        <s v="OPERADOR 2"/>
        <s v="ANALISTA DE  LABORATORIO"/>
        <s v="PROFESIONAL CONTABLE"/>
        <s v="AUXILIAR  DE ADMINSITRACION"/>
        <s v="CONTADOR"/>
        <s v="COORDINADOR DE SG-CALIDAD Y C.I"/>
        <s v="AUXILIAR DE TECNICA"/>
        <s v="JEFE DE PLANTA DE TRATAMIENTO"/>
        <s v="OPERADOR 2 "/>
        <s v="AUXILIAR CONTABLE"/>
        <s v="OFICIAL "/>
        <m/>
      </sharedItems>
    </cacheField>
    <cacheField name="AREA" numFmtId="0">
      <sharedItems containsBlank="1" count="22">
        <s v="OPERATIVO COMERCIAL"/>
        <s v="TECNICA Y OPERATIVO"/>
        <s v="COMERCIAL"/>
        <s v="ADMINISTRACION"/>
        <s v="TRABAJO SOCIAL"/>
        <s v="PTAP"/>
        <s v="COMERCIALIZACION"/>
        <s v="JURIDICA"/>
        <s v="ADMIN COMERCIAL"/>
        <s v="CONTABILIDAD"/>
        <s v="PTAR"/>
        <s v="GERENCIA"/>
        <s v="TRANSPORTE"/>
        <s v="LABORATORIO"/>
        <s v="AUXILIAR"/>
        <s v="PLANEACION"/>
        <s v="ADMIN TECNICA"/>
        <s v="COMERCIAL "/>
        <s v="CAPTACION TOMA"/>
        <s v="FINANCIERA-AREA CONTABLE"/>
        <s v="TRATAMIENTO"/>
        <m/>
      </sharedItems>
    </cacheField>
    <cacheField name="SEXO" numFmtId="0">
      <sharedItems containsBlank="1" count="3">
        <s v="M"/>
        <s v="F"/>
        <m/>
      </sharedItems>
    </cacheField>
    <cacheField name="FECHA DE NACIMIENTO" numFmtId="0">
      <sharedItems containsDate="1" containsBlank="1" containsMixedTypes="1" minDate="1962-06-16T00:00:00" maxDate="2002-04-27T00:00:00"/>
    </cacheField>
    <cacheField name="EDAD" numFmtId="0">
      <sharedItems containsString="0" containsBlank="1" containsNumber="1" containsInteger="1" minValue="19" maxValue="101" count="40">
        <n v="28"/>
        <n v="53"/>
        <n v="46"/>
        <n v="29"/>
        <n v="55"/>
        <n v="34"/>
        <n v="27"/>
        <n v="26"/>
        <n v="19"/>
        <n v="41"/>
        <n v="39"/>
        <n v="20"/>
        <n v="33"/>
        <n v="24"/>
        <n v="37"/>
        <n v="47"/>
        <n v="21"/>
        <n v="48"/>
        <n v="54"/>
        <n v="45"/>
        <n v="22"/>
        <n v="42"/>
        <n v="31"/>
        <n v="59"/>
        <n v="56"/>
        <n v="30"/>
        <n v="32"/>
        <n v="23"/>
        <n v="25"/>
        <n v="40"/>
        <n v="35"/>
        <n v="36"/>
        <n v="43"/>
        <n v="44"/>
        <n v="58"/>
        <n v="51"/>
        <n v="38"/>
        <n v="52"/>
        <m/>
        <n v="101"/>
      </sharedItems>
    </cacheField>
    <cacheField name="NIVEL DE ESTUDIOS" numFmtId="0">
      <sharedItems containsBlank="1" count="11">
        <s v="BACHILLER"/>
        <s v="PRIMARIA"/>
        <s v="PROFESIONAL"/>
        <s v="TECNÓLOGO"/>
        <s v="APRENDIZ SENA "/>
        <m/>
        <s v="TÉCNICO" u="1"/>
        <s v="TECNICO" u="1"/>
        <s v="TECNOLOGO" u="1"/>
        <s v="BACHILLER " u="1"/>
        <s v="BACHILLER TECNICO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
  <r>
    <n v="1"/>
    <s v="ACEVEDO PATIÑO LUIS ARMANDO"/>
    <x v="0"/>
    <x v="0"/>
    <x v="0"/>
    <d v="1993-03-10T00:00:00"/>
    <x v="0"/>
    <x v="0"/>
  </r>
  <r>
    <n v="2"/>
    <s v="AMEZQUITA ESPINOZA ABELARDO"/>
    <x v="1"/>
    <x v="1"/>
    <x v="0"/>
    <d v="1968-05-10T00:00:00"/>
    <x v="1"/>
    <x v="1"/>
  </r>
  <r>
    <n v="3"/>
    <s v="ANGARITA GARCES ORLANDO"/>
    <x v="1"/>
    <x v="0"/>
    <x v="0"/>
    <d v="1975-03-24T00:00:00"/>
    <x v="2"/>
    <x v="0"/>
  </r>
  <r>
    <n v="4"/>
    <s v="APARICIO CHACON YELLYN ZUZAINE"/>
    <x v="2"/>
    <x v="2"/>
    <x v="1"/>
    <d v="1992-08-26T00:00:00"/>
    <x v="3"/>
    <x v="0"/>
  </r>
  <r>
    <n v="5"/>
    <s v="ARIAS HERRERA ANA MARIA"/>
    <x v="3"/>
    <x v="3"/>
    <x v="1"/>
    <d v="1966-01-05T00:00:00"/>
    <x v="4"/>
    <x v="0"/>
  </r>
  <r>
    <n v="6"/>
    <s v="ATUESTA CAMARGO MARIA ELIZABETH"/>
    <x v="4"/>
    <x v="4"/>
    <x v="1"/>
    <d v="1986-11-04T00:00:00"/>
    <x v="5"/>
    <x v="2"/>
  </r>
  <r>
    <n v="7"/>
    <s v="BARRERA BUITRAGO CRISTIAN DAVID"/>
    <x v="1"/>
    <x v="1"/>
    <x v="0"/>
    <d v="1994-07-31T00:00:00"/>
    <x v="6"/>
    <x v="3"/>
  </r>
  <r>
    <n v="8"/>
    <s v="BAYONA SUAREZ SERGIO"/>
    <x v="1"/>
    <x v="0"/>
    <x v="0"/>
    <d v="1995-02-03T00:00:00"/>
    <x v="7"/>
    <x v="0"/>
  </r>
  <r>
    <n v="9"/>
    <s v="BERMUDEZ PUENTES ANDRES CAMILO "/>
    <x v="0"/>
    <x v="5"/>
    <x v="0"/>
    <d v="2002-04-26T00:00:00"/>
    <x v="8"/>
    <x v="0"/>
  </r>
  <r>
    <n v="10"/>
    <s v="CABALLERO LLANES YESSICA ANDREA"/>
    <x v="5"/>
    <x v="3"/>
    <x v="1"/>
    <d v="1994-09-08T00:00:00"/>
    <x v="6"/>
    <x v="3"/>
  </r>
  <r>
    <n v="11"/>
    <s v="CAICEDO MONTAÑEZ SAMUEL DARIO"/>
    <x v="6"/>
    <x v="0"/>
    <x v="0"/>
    <d v="1979-11-05T00:00:00"/>
    <x v="9"/>
    <x v="3"/>
  </r>
  <r>
    <n v="12"/>
    <s v="CARVAJAL BASTO RODOLFO ARTURO"/>
    <x v="7"/>
    <x v="6"/>
    <x v="0"/>
    <d v="1982-05-16T00:00:00"/>
    <x v="10"/>
    <x v="0"/>
  </r>
  <r>
    <n v="13"/>
    <s v="CARVAJAL CABALLERO YERDY KARINA"/>
    <x v="2"/>
    <x v="7"/>
    <x v="1"/>
    <d v="2001-09-24T00:00:00"/>
    <x v="11"/>
    <x v="0"/>
  </r>
  <r>
    <n v="14"/>
    <s v="CASTILLO CARREÑO ANTONY DIOMAR"/>
    <x v="7"/>
    <x v="1"/>
    <x v="0"/>
    <d v="1992-05-10T00:00:00"/>
    <x v="3"/>
    <x v="3"/>
  </r>
  <r>
    <n v="15"/>
    <s v="CASTILLO CONTRERAS LEYDI KATHERINE"/>
    <x v="8"/>
    <x v="3"/>
    <x v="1"/>
    <d v="1992-01-06T00:00:00"/>
    <x v="3"/>
    <x v="3"/>
  </r>
  <r>
    <n v="16"/>
    <s v="CASTRO NAVAS YURI KATERINE"/>
    <x v="9"/>
    <x v="7"/>
    <x v="1"/>
    <d v="1992-03-24T00:00:00"/>
    <x v="3"/>
    <x v="3"/>
  </r>
  <r>
    <n v="17"/>
    <s v="CONTRERAS CAMPEROS FABIAN ANDRES"/>
    <x v="7"/>
    <x v="2"/>
    <x v="0"/>
    <d v="1995-06-05T00:00:00"/>
    <x v="7"/>
    <x v="0"/>
  </r>
  <r>
    <n v="18"/>
    <s v="CONTRERAS DIAZ JOSE ANTONIO"/>
    <x v="10"/>
    <x v="0"/>
    <x v="0"/>
    <d v="1987-11-03T00:00:00"/>
    <x v="12"/>
    <x v="0"/>
  </r>
  <r>
    <n v="19"/>
    <s v="CUADROS TORRES MARIA JULIANA "/>
    <x v="11"/>
    <x v="3"/>
    <x v="1"/>
    <d v="1997-03-03T00:00:00"/>
    <x v="13"/>
    <x v="2"/>
  </r>
  <r>
    <n v="20"/>
    <s v="CUELLAR PARRA GRECIA CRISTINA"/>
    <x v="12"/>
    <x v="8"/>
    <x v="1"/>
    <d v="1992-07-12T00:00:00"/>
    <x v="3"/>
    <x v="2"/>
  </r>
  <r>
    <n v="21"/>
    <s v="DAVILA ORDOÑEZ NIRYHAN SILENNE"/>
    <x v="4"/>
    <x v="4"/>
    <x v="1"/>
    <d v="1984-02-16T00:00:00"/>
    <x v="14"/>
    <x v="3"/>
  </r>
  <r>
    <n v="22"/>
    <s v="DUQUE PALENCIA YONNY EFREN"/>
    <x v="1"/>
    <x v="0"/>
    <x v="0"/>
    <d v="1974-04-24T00:00:00"/>
    <x v="15"/>
    <x v="1"/>
  </r>
  <r>
    <n v="23"/>
    <s v="EUGENIO RODRIGUEZ CARMEN CELENA"/>
    <x v="2"/>
    <x v="9"/>
    <x v="1"/>
    <d v="2000-09-18T00:00:00"/>
    <x v="16"/>
    <x v="0"/>
  </r>
  <r>
    <n v="24"/>
    <s v="FANDIÑO CASAS JOSE ERNESTO"/>
    <x v="1"/>
    <x v="1"/>
    <x v="0"/>
    <d v="1972-10-26T00:00:00"/>
    <x v="17"/>
    <x v="1"/>
  </r>
  <r>
    <n v="25"/>
    <s v="FLOREZ JAIMES ROGER ALEXIS"/>
    <x v="7"/>
    <x v="10"/>
    <x v="0"/>
    <d v="1966-12-12T00:00:00"/>
    <x v="18"/>
    <x v="3"/>
  </r>
  <r>
    <n v="26"/>
    <s v="FUENTES PARADA HUGO ALBERTO"/>
    <x v="13"/>
    <x v="11"/>
    <x v="0"/>
    <d v="1976-05-22T00:00:00"/>
    <x v="19"/>
    <x v="2"/>
  </r>
  <r>
    <n v="27"/>
    <s v="GAFARO ALBA PAULA MAIBELITH"/>
    <x v="14"/>
    <x v="3"/>
    <x v="1"/>
    <d v="2002-01-26T00:00:00"/>
    <x v="8"/>
    <x v="4"/>
  </r>
  <r>
    <n v="28"/>
    <s v="GALVIS JAIMES JESUS ALBERTO"/>
    <x v="15"/>
    <x v="1"/>
    <x v="0"/>
    <d v="1974-12-24T00:00:00"/>
    <x v="2"/>
    <x v="0"/>
  </r>
  <r>
    <n v="29"/>
    <s v="GARCIA GARCIA SERGIO "/>
    <x v="7"/>
    <x v="1"/>
    <x v="0"/>
    <d v="1999-01-02T00:00:00"/>
    <x v="20"/>
    <x v="0"/>
  </r>
  <r>
    <n v="30"/>
    <s v="GARCIA GOMEZ DIEGO ARMANDO"/>
    <x v="16"/>
    <x v="10"/>
    <x v="0"/>
    <d v="1987-01-16T00:00:00"/>
    <x v="5"/>
    <x v="3"/>
  </r>
  <r>
    <n v="31"/>
    <s v="GARCIA JAIME ORLANDO"/>
    <x v="17"/>
    <x v="1"/>
    <x v="0"/>
    <d v="1979-10-03T00:00:00"/>
    <x v="21"/>
    <x v="1"/>
  </r>
  <r>
    <n v="32"/>
    <s v="GARCIA PALENCIA MIGUEL ANGEL"/>
    <x v="1"/>
    <x v="0"/>
    <x v="0"/>
    <d v="1990-02-19T00:00:00"/>
    <x v="22"/>
    <x v="0"/>
  </r>
  <r>
    <n v="33"/>
    <s v="GARCIA SALCEDO LIBARDO"/>
    <x v="16"/>
    <x v="10"/>
    <x v="0"/>
    <d v="1962-06-16T00:00:00"/>
    <x v="23"/>
    <x v="3"/>
  </r>
  <r>
    <n v="34"/>
    <s v="GARCIA SANDOVAL MANUEL FERNANDO"/>
    <x v="16"/>
    <x v="5"/>
    <x v="0"/>
    <d v="1965-02-07T00:00:00"/>
    <x v="24"/>
    <x v="3"/>
  </r>
  <r>
    <n v="35"/>
    <s v="GOMEZ ARIAS EUDES ALFONSO"/>
    <x v="18"/>
    <x v="12"/>
    <x v="0"/>
    <d v="1994-12-12T00:00:00"/>
    <x v="7"/>
    <x v="0"/>
  </r>
  <r>
    <n v="36"/>
    <s v="GOMEZ CARRION MAYRA ALEJANDRA"/>
    <x v="9"/>
    <x v="7"/>
    <x v="1"/>
    <d v="1979-05-31T00:00:00"/>
    <x v="21"/>
    <x v="0"/>
  </r>
  <r>
    <n v="37"/>
    <s v="GONZALES RANGEL YEISY TATIANA "/>
    <x v="12"/>
    <x v="2"/>
    <x v="1"/>
    <d v="1991-04-13T00:00:00"/>
    <x v="25"/>
    <x v="2"/>
  </r>
  <r>
    <n v="38"/>
    <s v="GUERRERO GONZALES LAURA DANIELA "/>
    <x v="19"/>
    <x v="13"/>
    <x v="1"/>
    <d v="1995-04-29T00:00:00"/>
    <x v="7"/>
    <x v="2"/>
  </r>
  <r>
    <n v="39"/>
    <s v="GUEVARA RODRIGUEZ MADGELIA"/>
    <x v="20"/>
    <x v="7"/>
    <x v="1"/>
    <d v="1984-05-09T00:00:00"/>
    <x v="14"/>
    <x v="2"/>
  </r>
  <r>
    <n v="40"/>
    <s v="GUTIERREZ GOMEZ ALEXIS"/>
    <x v="1"/>
    <x v="1"/>
    <x v="0"/>
    <d v="1989-05-17T00:00:00"/>
    <x v="26"/>
    <x v="0"/>
  </r>
  <r>
    <n v="41"/>
    <s v="GUTIERREZ PABON LEYDER YAIR"/>
    <x v="1"/>
    <x v="1"/>
    <x v="0"/>
    <d v="1998-07-05T00:00:00"/>
    <x v="27"/>
    <x v="0"/>
  </r>
  <r>
    <n v="42"/>
    <s v="HERNANDEZ MORA LUZ MARINA"/>
    <x v="21"/>
    <x v="8"/>
    <x v="1"/>
    <d v="1978-11-10T00:00:00"/>
    <x v="21"/>
    <x v="3"/>
  </r>
  <r>
    <n v="43"/>
    <s v="JAUREGUI MENDOZA RUBEN DARIO"/>
    <x v="22"/>
    <x v="0"/>
    <x v="0"/>
    <d v="1978-10-15T00:00:00"/>
    <x v="21"/>
    <x v="0"/>
  </r>
  <r>
    <n v="44"/>
    <s v="LAGUADO ROSA YAMILE"/>
    <x v="23"/>
    <x v="14"/>
    <x v="1"/>
    <d v="1984-08-09T00:00:00"/>
    <x v="14"/>
    <x v="3"/>
  </r>
  <r>
    <n v="45"/>
    <s v="LEAL VARGAS YARITZA ANDREA"/>
    <x v="24"/>
    <x v="15"/>
    <x v="1"/>
    <d v="1996-10-07T00:00:00"/>
    <x v="28"/>
    <x v="0"/>
  </r>
  <r>
    <n v="46"/>
    <s v="LINDARTE SARAZA MARLEY"/>
    <x v="21"/>
    <x v="8"/>
    <x v="1"/>
    <d v="1993-02-04T00:00:00"/>
    <x v="0"/>
    <x v="3"/>
  </r>
  <r>
    <n v="47"/>
    <s v="LLANES GOMEZ JORDY JAVIER"/>
    <x v="0"/>
    <x v="1"/>
    <x v="0"/>
    <d v="1997-06-22T00:00:00"/>
    <x v="13"/>
    <x v="0"/>
  </r>
  <r>
    <n v="48"/>
    <s v="LOBO PUENTES DANIEL DAVID"/>
    <x v="0"/>
    <x v="0"/>
    <x v="0"/>
    <d v="1997-12-12T00:00:00"/>
    <x v="27"/>
    <x v="0"/>
  </r>
  <r>
    <n v="49"/>
    <s v="MAESTRE MENDOZA NICOLAS ELIAS"/>
    <x v="10"/>
    <x v="1"/>
    <x v="0"/>
    <d v="1991-10-31T00:00:00"/>
    <x v="3"/>
    <x v="3"/>
  </r>
  <r>
    <n v="50"/>
    <s v="MANRIQUE SILVA FABIAN"/>
    <x v="1"/>
    <x v="0"/>
    <x v="0"/>
    <d v="1994-07-14T00:00:00"/>
    <x v="6"/>
    <x v="0"/>
  </r>
  <r>
    <n v="51"/>
    <s v="MARIN ALMEIDA JULIO CESAR"/>
    <x v="25"/>
    <x v="16"/>
    <x v="0"/>
    <d v="1962-10-09T00:00:00"/>
    <x v="23"/>
    <x v="2"/>
  </r>
  <r>
    <n v="52"/>
    <s v="MARTINEZ CORREA LUIS DANIEL"/>
    <x v="1"/>
    <x v="1"/>
    <x v="0"/>
    <d v="1996-03-03T00:00:00"/>
    <x v="28"/>
    <x v="0"/>
  </r>
  <r>
    <n v="53"/>
    <s v="MARULANDA GUARDIAN CARLOS IVAN"/>
    <x v="23"/>
    <x v="4"/>
    <x v="0"/>
    <d v="1993-02-16T00:00:00"/>
    <x v="0"/>
    <x v="2"/>
  </r>
  <r>
    <n v="54"/>
    <s v="MATAMOROS LAGUADO LUISA JOHANNA"/>
    <x v="26"/>
    <x v="7"/>
    <x v="1"/>
    <d v="1989-05-10T00:00:00"/>
    <x v="26"/>
    <x v="2"/>
  </r>
  <r>
    <n v="55"/>
    <s v="MENDEZ AGUDELO JONATHAN CAMILO"/>
    <x v="27"/>
    <x v="12"/>
    <x v="0"/>
    <d v="1992-05-24T00:00:00"/>
    <x v="3"/>
    <x v="3"/>
  </r>
  <r>
    <n v="56"/>
    <s v="MENDEZ RUBIO LUIS CARLOS"/>
    <x v="1"/>
    <x v="0"/>
    <x v="0"/>
    <d v="1992-08-25T00:00:00"/>
    <x v="3"/>
    <x v="3"/>
  </r>
  <r>
    <n v="57"/>
    <s v="MENDOZA ROZO BERNARDO ALONSO"/>
    <x v="18"/>
    <x v="1"/>
    <x v="0"/>
    <d v="1981-04-27T00:00:00"/>
    <x v="29"/>
    <x v="0"/>
  </r>
  <r>
    <n v="58"/>
    <s v="MUÑOZ CARREÑO EDISON DAVID "/>
    <x v="23"/>
    <x v="17"/>
    <x v="0"/>
    <d v="1994-12-28T00:00:00"/>
    <x v="7"/>
    <x v="3"/>
  </r>
  <r>
    <n v="59"/>
    <s v="NAVARRO LAMBRAÑO JOSE JAVIER"/>
    <x v="1"/>
    <x v="0"/>
    <x v="0"/>
    <d v="1986-05-04T00:00:00"/>
    <x v="30"/>
    <x v="0"/>
  </r>
  <r>
    <n v="60"/>
    <s v="OBREGON CANTOR RAFAEL"/>
    <x v="28"/>
    <x v="3"/>
    <x v="0"/>
    <d v="1985-05-25T00:00:00"/>
    <x v="31"/>
    <x v="2"/>
  </r>
  <r>
    <n v="61"/>
    <s v="OLIVEIRA GUERRERO JAIRSINHO ALFREDO"/>
    <x v="1"/>
    <x v="0"/>
    <x v="0"/>
    <d v="1987-07-04T00:00:00"/>
    <x v="5"/>
    <x v="0"/>
  </r>
  <r>
    <n v="62"/>
    <s v="ORTIZ ROJAS NANCY"/>
    <x v="29"/>
    <x v="3"/>
    <x v="1"/>
    <d v="1989-01-26T00:00:00"/>
    <x v="26"/>
    <x v="3"/>
  </r>
  <r>
    <n v="63"/>
    <s v="ORTIZ SANTAMARIA JONATHAN"/>
    <x v="1"/>
    <x v="0"/>
    <x v="0"/>
    <d v="1978-08-20T00:00:00"/>
    <x v="32"/>
    <x v="0"/>
  </r>
  <r>
    <n v="64"/>
    <s v="OVIEDO SANCHEZ GUSTAVO"/>
    <x v="1"/>
    <x v="1"/>
    <x v="0"/>
    <d v="1966-11-06T00:00:00"/>
    <x v="18"/>
    <x v="0"/>
  </r>
  <r>
    <n v="65"/>
    <s v="PABON CAMARGO JOSE ANTONIO"/>
    <x v="30"/>
    <x v="0"/>
    <x v="0"/>
    <d v="1978-06-28T00:00:00"/>
    <x v="32"/>
    <x v="0"/>
  </r>
  <r>
    <n v="66"/>
    <s v="PARADA FERNANDEZ WILLIAM MANUEL"/>
    <x v="18"/>
    <x v="1"/>
    <x v="0"/>
    <d v="1977-02-10T00:00:00"/>
    <x v="33"/>
    <x v="0"/>
  </r>
  <r>
    <n v="67"/>
    <s v="PARADA SOTO NESTOR ORLANDO"/>
    <x v="31"/>
    <x v="15"/>
    <x v="0"/>
    <d v="1963-02-19T00:00:00"/>
    <x v="34"/>
    <x v="2"/>
  </r>
  <r>
    <n v="68"/>
    <s v="PATIÑO BUITRAGO JAVIER LEONARDO"/>
    <x v="32"/>
    <x v="3"/>
    <x v="0"/>
    <d v="1986-07-25T00:00:00"/>
    <x v="30"/>
    <x v="2"/>
  </r>
  <r>
    <n v="69"/>
    <s v="PATIÑO MOSQUERA JEFFERSON ANDRES"/>
    <x v="1"/>
    <x v="1"/>
    <x v="0"/>
    <d v="1991-10-22T00:00:00"/>
    <x v="3"/>
    <x v="0"/>
  </r>
  <r>
    <n v="70"/>
    <s v="PEREZ MONCADA MAIRA YANETH"/>
    <x v="33"/>
    <x v="8"/>
    <x v="1"/>
    <d v="1966-09-02T00:00:00"/>
    <x v="4"/>
    <x v="2"/>
  </r>
  <r>
    <n v="71"/>
    <s v="PEÑALOZA CARRERO MARIO"/>
    <x v="34"/>
    <x v="18"/>
    <x v="0"/>
    <d v="1968-07-23T00:00:00"/>
    <x v="1"/>
    <x v="0"/>
  </r>
  <r>
    <n v="72"/>
    <s v="PEÑALOZA CARRERO VICENTE"/>
    <x v="1"/>
    <x v="18"/>
    <x v="0"/>
    <d v="1970-08-21T00:00:00"/>
    <x v="35"/>
    <x v="1"/>
  </r>
  <r>
    <n v="73"/>
    <s v="PINEDA ARMESTO EDGAR ENRIQUE"/>
    <x v="16"/>
    <x v="10"/>
    <x v="0"/>
    <d v="1985-09-02T00:00:00"/>
    <x v="31"/>
    <x v="0"/>
  </r>
  <r>
    <n v="74"/>
    <s v="QUINTERO TORRES MANUEL FERNANDO"/>
    <x v="1"/>
    <x v="0"/>
    <x v="0"/>
    <d v="1989-04-24T00:00:00"/>
    <x v="26"/>
    <x v="0"/>
  </r>
  <r>
    <n v="75"/>
    <s v="RAMIREZ MEZA WILLIAM ENRIQUE"/>
    <x v="35"/>
    <x v="10"/>
    <x v="0"/>
    <d v="1983-07-14T00:00:00"/>
    <x v="36"/>
    <x v="0"/>
  </r>
  <r>
    <n v="76"/>
    <s v="RAMIREZ JAIMES DONOVAN BRAYAN "/>
    <x v="0"/>
    <x v="5"/>
    <x v="0"/>
    <d v="1998-10-16T00:00:00"/>
    <x v="20"/>
    <x v="3"/>
  </r>
  <r>
    <n v="77"/>
    <s v="RAMIREZ PEÑA JENNY CAROLINA"/>
    <x v="36"/>
    <x v="13"/>
    <x v="1"/>
    <d v="1989-12-23T00:00:00"/>
    <x v="22"/>
    <x v="3"/>
  </r>
  <r>
    <n v="78"/>
    <s v="RANGEL LIZCANO NUBIA ESTHER"/>
    <x v="37"/>
    <x v="19"/>
    <x v="1"/>
    <d v="1981-01-06T00:00:00"/>
    <x v="29"/>
    <x v="2"/>
  </r>
  <r>
    <n v="79"/>
    <s v="RINCON LOZADA YURI DANIELA"/>
    <x v="38"/>
    <x v="3"/>
    <x v="1"/>
    <d v="1995-11-22T00:00:00"/>
    <x v="28"/>
    <x v="3"/>
  </r>
  <r>
    <n v="80"/>
    <s v="RINCON VELASCO GLENDY YARITZA"/>
    <x v="39"/>
    <x v="3"/>
    <x v="1"/>
    <d v="1980-04-27T00:00:00"/>
    <x v="9"/>
    <x v="2"/>
  </r>
  <r>
    <n v="81"/>
    <s v="RINCON VELASCO JORGE GABRIEL"/>
    <x v="1"/>
    <x v="0"/>
    <x v="0"/>
    <d v="1985-03-07T00:00:00"/>
    <x v="31"/>
    <x v="0"/>
  </r>
  <r>
    <n v="82"/>
    <s v="RODRIGUEZ RUBIO REINALDO"/>
    <x v="6"/>
    <x v="1"/>
    <x v="0"/>
    <d v="1987-05-13T00:00:00"/>
    <x v="5"/>
    <x v="0"/>
  </r>
  <r>
    <n v="83"/>
    <s v="ROJAS MORA HERNAN"/>
    <x v="16"/>
    <x v="5"/>
    <x v="0"/>
    <d v="1975-04-12T00:00:00"/>
    <x v="2"/>
    <x v="0"/>
  </r>
  <r>
    <n v="84"/>
    <s v="ROJAS NIÑO JAIRO"/>
    <x v="16"/>
    <x v="5"/>
    <x v="0"/>
    <d v="1968-11-18T00:00:00"/>
    <x v="37"/>
    <x v="3"/>
  </r>
  <r>
    <n v="85"/>
    <s v="ROMERO ALVAREZ LUIS ALBERTO"/>
    <x v="1"/>
    <x v="0"/>
    <x v="0"/>
    <d v="1988-11-27T00:00:00"/>
    <x v="26"/>
    <x v="3"/>
  </r>
  <r>
    <n v="86"/>
    <s v="ROZO FLOREZ JULIETH VANESSA"/>
    <x v="40"/>
    <x v="3"/>
    <x v="1"/>
    <d v="1990-10-02T00:00:00"/>
    <x v="22"/>
    <x v="2"/>
  </r>
  <r>
    <n v="87"/>
    <s v="SEPULVEDA LAGUADO CARLOS"/>
    <x v="41"/>
    <x v="16"/>
    <x v="0"/>
    <d v="1993-11-18T00:00:00"/>
    <x v="6"/>
    <x v="3"/>
  </r>
  <r>
    <n v="88"/>
    <s v="SUAREZ CELIS CARLOS JULIO"/>
    <x v="10"/>
    <x v="0"/>
    <x v="0"/>
    <d v="1965-05-19T00:00:00"/>
    <x v="24"/>
    <x v="3"/>
  </r>
  <r>
    <n v="89"/>
    <s v="SUAREZ CHINCHILLA CLAUDIA CECILIA"/>
    <x v="42"/>
    <x v="20"/>
    <x v="1"/>
    <d v="1976-06-06T00:00:00"/>
    <x v="19"/>
    <x v="2"/>
  </r>
  <r>
    <n v="90"/>
    <s v="SUAREZ LAGUADO JORGE ALEXANDER"/>
    <x v="43"/>
    <x v="10"/>
    <x v="0"/>
    <d v="1975-05-26T00:00:00"/>
    <x v="2"/>
    <x v="0"/>
  </r>
  <r>
    <n v="91"/>
    <s v="SUAREZ ORTIZ JHAN CARLOS"/>
    <x v="44"/>
    <x v="19"/>
    <x v="0"/>
    <d v="1997-12-10T00:00:00"/>
    <x v="27"/>
    <x v="3"/>
  </r>
  <r>
    <n v="92"/>
    <s v="SUAREZ SANTIAGO LILIANA PAOLA"/>
    <x v="12"/>
    <x v="8"/>
    <x v="1"/>
    <d v="1993-07-14T00:00:00"/>
    <x v="0"/>
    <x v="2"/>
  </r>
  <r>
    <n v="93"/>
    <s v="TARAZONA LUZ DARY"/>
    <x v="23"/>
    <x v="14"/>
    <x v="1"/>
    <d v="1985-04-18T00:00:00"/>
    <x v="31"/>
    <x v="3"/>
  </r>
  <r>
    <n v="94"/>
    <s v="TORRADO LAZARO CESAR EDUARDO"/>
    <x v="45"/>
    <x v="1"/>
    <x v="0"/>
    <d v="1988-08-03T00:00:00"/>
    <x v="12"/>
    <x v="3"/>
  </r>
  <r>
    <n v="95"/>
    <s v="TORRES MEDINA HUGO"/>
    <x v="1"/>
    <x v="1"/>
    <x v="0"/>
    <d v="1986-04-12T00:00:00"/>
    <x v="30"/>
    <x v="0"/>
  </r>
  <r>
    <n v="96"/>
    <s v="URIBE CARDENAS KEVIN ELADIO"/>
    <x v="45"/>
    <x v="1"/>
    <x v="0"/>
    <d v="1994-12-12T00:00:00"/>
    <x v="7"/>
    <x v="0"/>
  </r>
  <r>
    <n v="97"/>
    <s v="UZCATEGUI URIBE SILVIA CRISTINA"/>
    <x v="21"/>
    <x v="8"/>
    <x v="1"/>
    <d v="1991-09-07T00:00:00"/>
    <x v="25"/>
    <x v="3"/>
  </r>
  <r>
    <n v="98"/>
    <s v="VARGAS MEJIA LUIS FERNANDO"/>
    <x v="6"/>
    <x v="1"/>
    <x v="0"/>
    <d v="1975-03-03T00:00:00"/>
    <x v="2"/>
    <x v="0"/>
  </r>
  <r>
    <n v="99"/>
    <s v="VILLAMIZAR GALVIZ JUAN PABLO"/>
    <x v="7"/>
    <x v="2"/>
    <x v="0"/>
    <d v="2001-06-04T00:00:00"/>
    <x v="11"/>
    <x v="0"/>
  </r>
  <r>
    <n v="100"/>
    <s v="VILLAMIZAR PEREZ EDGAR GIOVANNI"/>
    <x v="15"/>
    <x v="1"/>
    <x v="0"/>
    <d v="1965-02-09T00:00:00"/>
    <x v="24"/>
    <x v="0"/>
  </r>
  <r>
    <n v="101"/>
    <s v="VILLAMIZAR PEREZ HENRY MIGUEL"/>
    <x v="10"/>
    <x v="0"/>
    <x v="0"/>
    <d v="1968-02-22T00:00:00"/>
    <x v="1"/>
    <x v="0"/>
  </r>
  <r>
    <m/>
    <m/>
    <x v="46"/>
    <x v="21"/>
    <x v="2"/>
    <m/>
    <x v="38"/>
    <x v="5"/>
  </r>
  <r>
    <m/>
    <m/>
    <x v="46"/>
    <x v="21"/>
    <x v="2"/>
    <m/>
    <x v="39"/>
    <x v="5"/>
  </r>
  <r>
    <m/>
    <m/>
    <x v="46"/>
    <x v="21"/>
    <x v="2"/>
    <m/>
    <x v="38"/>
    <x v="5"/>
  </r>
  <r>
    <m/>
    <m/>
    <x v="46"/>
    <x v="21"/>
    <x v="2"/>
    <m/>
    <x v="38"/>
    <x v="5"/>
  </r>
  <r>
    <m/>
    <m/>
    <x v="46"/>
    <x v="21"/>
    <x v="2"/>
    <m/>
    <x v="38"/>
    <x v="5"/>
  </r>
  <r>
    <m/>
    <m/>
    <x v="46"/>
    <x v="21"/>
    <x v="2"/>
    <m/>
    <x v="38"/>
    <x v="5"/>
  </r>
  <r>
    <m/>
    <m/>
    <x v="46"/>
    <x v="21"/>
    <x v="2"/>
    <s v=" "/>
    <x v="38"/>
    <x v="5"/>
  </r>
  <r>
    <m/>
    <m/>
    <x v="46"/>
    <x v="21"/>
    <x v="2"/>
    <m/>
    <x v="38"/>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F3D33C4-FFC4-4B10-88A4-214FCC062D33}"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3">
  <location ref="A6:B28" firstHeaderRow="1" firstDataRow="1" firstDataCol="1" rowPageCount="1" colPageCount="1"/>
  <pivotFields count="8">
    <pivotField showAll="0"/>
    <pivotField showAll="0" sumSubtotal="1"/>
    <pivotField dataField="1" multipleItemSelectionAllowed="1" showAll="0">
      <items count="48">
        <item x="12"/>
        <item x="29"/>
        <item x="36"/>
        <item x="9"/>
        <item x="20"/>
        <item x="23"/>
        <item x="11"/>
        <item x="38"/>
        <item x="44"/>
        <item x="5"/>
        <item x="19"/>
        <item x="24"/>
        <item x="41"/>
        <item x="4"/>
        <item x="7"/>
        <item x="0"/>
        <item x="1"/>
        <item x="17"/>
        <item x="10"/>
        <item x="27"/>
        <item x="18"/>
        <item x="39"/>
        <item x="40"/>
        <item x="32"/>
        <item x="13"/>
        <item x="8"/>
        <item x="26"/>
        <item x="21"/>
        <item x="28"/>
        <item x="42"/>
        <item x="22"/>
        <item x="33"/>
        <item x="31"/>
        <item x="25"/>
        <item x="45"/>
        <item x="30"/>
        <item x="15"/>
        <item x="16"/>
        <item x="35"/>
        <item x="43"/>
        <item x="34"/>
        <item x="37"/>
        <item x="2"/>
        <item x="14"/>
        <item x="3"/>
        <item x="6"/>
        <item x="46"/>
        <item t="default"/>
      </items>
    </pivotField>
    <pivotField axis="axisRow" multipleItemSelectionAllowed="1" showAll="0">
      <items count="23">
        <item x="8"/>
        <item x="16"/>
        <item x="3"/>
        <item x="14"/>
        <item x="18"/>
        <item x="2"/>
        <item x="17"/>
        <item x="6"/>
        <item x="9"/>
        <item x="19"/>
        <item x="11"/>
        <item x="7"/>
        <item x="13"/>
        <item x="0"/>
        <item x="15"/>
        <item x="5"/>
        <item x="10"/>
        <item x="1"/>
        <item x="4"/>
        <item x="12"/>
        <item x="20"/>
        <item x="21"/>
        <item t="default"/>
      </items>
    </pivotField>
    <pivotField multipleItemSelectionAllowed="1" showAll="0">
      <items count="4">
        <item h="1" x="1"/>
        <item x="0"/>
        <item h="1" x="2"/>
        <item t="default"/>
      </items>
    </pivotField>
    <pivotField showAll="0"/>
    <pivotField multipleItemSelectionAllowed="1" showAll="0">
      <items count="41">
        <item x="8"/>
        <item x="11"/>
        <item x="16"/>
        <item x="20"/>
        <item x="27"/>
        <item x="13"/>
        <item x="28"/>
        <item x="7"/>
        <item x="6"/>
        <item x="0"/>
        <item x="3"/>
        <item x="25"/>
        <item x="22"/>
        <item x="26"/>
        <item x="12"/>
        <item x="5"/>
        <item x="30"/>
        <item x="31"/>
        <item x="14"/>
        <item x="36"/>
        <item x="10"/>
        <item x="29"/>
        <item x="9"/>
        <item x="21"/>
        <item x="32"/>
        <item x="33"/>
        <item x="19"/>
        <item x="2"/>
        <item x="15"/>
        <item x="17"/>
        <item x="35"/>
        <item x="37"/>
        <item x="1"/>
        <item x="18"/>
        <item x="4"/>
        <item x="24"/>
        <item x="34"/>
        <item x="23"/>
        <item x="39"/>
        <item x="38"/>
        <item t="default"/>
      </items>
    </pivotField>
    <pivotField axis="axisPage" multipleItemSelectionAllowed="1" showAll="0">
      <items count="12">
        <item sd="0" x="4"/>
        <item sd="0" x="0"/>
        <item m="1" x="9"/>
        <item m="1" x="10"/>
        <item sd="0" x="1"/>
        <item sd="0" x="2"/>
        <item m="1" x="7"/>
        <item m="1" x="6"/>
        <item m="1" x="8"/>
        <item sd="0" x="3"/>
        <item h="1" x="5"/>
        <item t="default"/>
      </items>
    </pivotField>
  </pivotFields>
  <rowFields count="1">
    <field x="3"/>
  </rowFields>
  <rowItems count="22">
    <i>
      <x/>
    </i>
    <i>
      <x v="1"/>
    </i>
    <i>
      <x v="2"/>
    </i>
    <i>
      <x v="3"/>
    </i>
    <i>
      <x v="4"/>
    </i>
    <i>
      <x v="5"/>
    </i>
    <i>
      <x v="6"/>
    </i>
    <i>
      <x v="7"/>
    </i>
    <i>
      <x v="8"/>
    </i>
    <i>
      <x v="9"/>
    </i>
    <i>
      <x v="10"/>
    </i>
    <i>
      <x v="11"/>
    </i>
    <i>
      <x v="12"/>
    </i>
    <i>
      <x v="13"/>
    </i>
    <i>
      <x v="14"/>
    </i>
    <i>
      <x v="15"/>
    </i>
    <i>
      <x v="16"/>
    </i>
    <i>
      <x v="17"/>
    </i>
    <i>
      <x v="18"/>
    </i>
    <i>
      <x v="19"/>
    </i>
    <i>
      <x v="20"/>
    </i>
    <i t="grand">
      <x/>
    </i>
  </rowItems>
  <colItems count="1">
    <i/>
  </colItems>
  <pageFields count="1">
    <pageField fld="7" hier="-1"/>
  </pageFields>
  <dataFields count="1">
    <dataField name="Cuenta de CARGO" fld="2" subtotal="count" baseField="0" baseItem="0"/>
  </dataFields>
  <chartFormats count="22">
    <chartFormat chart="2" format="263" series="1">
      <pivotArea type="data" outline="0" fieldPosition="0">
        <references count="1">
          <reference field="4294967294" count="1" selected="0">
            <x v="0"/>
          </reference>
        </references>
      </pivotArea>
    </chartFormat>
    <chartFormat chart="2" format="264">
      <pivotArea type="data" outline="0" fieldPosition="0">
        <references count="2">
          <reference field="4294967294" count="1" selected="0">
            <x v="0"/>
          </reference>
          <reference field="3" count="1" selected="0">
            <x v="0"/>
          </reference>
        </references>
      </pivotArea>
    </chartFormat>
    <chartFormat chart="2" format="265">
      <pivotArea type="data" outline="0" fieldPosition="0">
        <references count="2">
          <reference field="4294967294" count="1" selected="0">
            <x v="0"/>
          </reference>
          <reference field="3" count="1" selected="0">
            <x v="1"/>
          </reference>
        </references>
      </pivotArea>
    </chartFormat>
    <chartFormat chart="2" format="266">
      <pivotArea type="data" outline="0" fieldPosition="0">
        <references count="2">
          <reference field="4294967294" count="1" selected="0">
            <x v="0"/>
          </reference>
          <reference field="3" count="1" selected="0">
            <x v="2"/>
          </reference>
        </references>
      </pivotArea>
    </chartFormat>
    <chartFormat chart="2" format="267">
      <pivotArea type="data" outline="0" fieldPosition="0">
        <references count="2">
          <reference field="4294967294" count="1" selected="0">
            <x v="0"/>
          </reference>
          <reference field="3" count="1" selected="0">
            <x v="3"/>
          </reference>
        </references>
      </pivotArea>
    </chartFormat>
    <chartFormat chart="2" format="268">
      <pivotArea type="data" outline="0" fieldPosition="0">
        <references count="2">
          <reference field="4294967294" count="1" selected="0">
            <x v="0"/>
          </reference>
          <reference field="3" count="1" selected="0">
            <x v="4"/>
          </reference>
        </references>
      </pivotArea>
    </chartFormat>
    <chartFormat chart="2" format="269">
      <pivotArea type="data" outline="0" fieldPosition="0">
        <references count="2">
          <reference field="4294967294" count="1" selected="0">
            <x v="0"/>
          </reference>
          <reference field="3" count="1" selected="0">
            <x v="5"/>
          </reference>
        </references>
      </pivotArea>
    </chartFormat>
    <chartFormat chart="2" format="270">
      <pivotArea type="data" outline="0" fieldPosition="0">
        <references count="2">
          <reference field="4294967294" count="1" selected="0">
            <x v="0"/>
          </reference>
          <reference field="3" count="1" selected="0">
            <x v="6"/>
          </reference>
        </references>
      </pivotArea>
    </chartFormat>
    <chartFormat chart="2" format="271">
      <pivotArea type="data" outline="0" fieldPosition="0">
        <references count="2">
          <reference field="4294967294" count="1" selected="0">
            <x v="0"/>
          </reference>
          <reference field="3" count="1" selected="0">
            <x v="7"/>
          </reference>
        </references>
      </pivotArea>
    </chartFormat>
    <chartFormat chart="2" format="272">
      <pivotArea type="data" outline="0" fieldPosition="0">
        <references count="2">
          <reference field="4294967294" count="1" selected="0">
            <x v="0"/>
          </reference>
          <reference field="3" count="1" selected="0">
            <x v="8"/>
          </reference>
        </references>
      </pivotArea>
    </chartFormat>
    <chartFormat chart="2" format="273">
      <pivotArea type="data" outline="0" fieldPosition="0">
        <references count="2">
          <reference field="4294967294" count="1" selected="0">
            <x v="0"/>
          </reference>
          <reference field="3" count="1" selected="0">
            <x v="9"/>
          </reference>
        </references>
      </pivotArea>
    </chartFormat>
    <chartFormat chart="2" format="274">
      <pivotArea type="data" outline="0" fieldPosition="0">
        <references count="2">
          <reference field="4294967294" count="1" selected="0">
            <x v="0"/>
          </reference>
          <reference field="3" count="1" selected="0">
            <x v="10"/>
          </reference>
        </references>
      </pivotArea>
    </chartFormat>
    <chartFormat chart="2" format="275">
      <pivotArea type="data" outline="0" fieldPosition="0">
        <references count="2">
          <reference field="4294967294" count="1" selected="0">
            <x v="0"/>
          </reference>
          <reference field="3" count="1" selected="0">
            <x v="11"/>
          </reference>
        </references>
      </pivotArea>
    </chartFormat>
    <chartFormat chart="2" format="276">
      <pivotArea type="data" outline="0" fieldPosition="0">
        <references count="2">
          <reference field="4294967294" count="1" selected="0">
            <x v="0"/>
          </reference>
          <reference field="3" count="1" selected="0">
            <x v="12"/>
          </reference>
        </references>
      </pivotArea>
    </chartFormat>
    <chartFormat chart="2" format="277">
      <pivotArea type="data" outline="0" fieldPosition="0">
        <references count="2">
          <reference field="4294967294" count="1" selected="0">
            <x v="0"/>
          </reference>
          <reference field="3" count="1" selected="0">
            <x v="13"/>
          </reference>
        </references>
      </pivotArea>
    </chartFormat>
    <chartFormat chart="2" format="278">
      <pivotArea type="data" outline="0" fieldPosition="0">
        <references count="2">
          <reference field="4294967294" count="1" selected="0">
            <x v="0"/>
          </reference>
          <reference field="3" count="1" selected="0">
            <x v="14"/>
          </reference>
        </references>
      </pivotArea>
    </chartFormat>
    <chartFormat chart="2" format="279">
      <pivotArea type="data" outline="0" fieldPosition="0">
        <references count="2">
          <reference field="4294967294" count="1" selected="0">
            <x v="0"/>
          </reference>
          <reference field="3" count="1" selected="0">
            <x v="15"/>
          </reference>
        </references>
      </pivotArea>
    </chartFormat>
    <chartFormat chart="2" format="280">
      <pivotArea type="data" outline="0" fieldPosition="0">
        <references count="2">
          <reference field="4294967294" count="1" selected="0">
            <x v="0"/>
          </reference>
          <reference field="3" count="1" selected="0">
            <x v="16"/>
          </reference>
        </references>
      </pivotArea>
    </chartFormat>
    <chartFormat chart="2" format="281">
      <pivotArea type="data" outline="0" fieldPosition="0">
        <references count="2">
          <reference field="4294967294" count="1" selected="0">
            <x v="0"/>
          </reference>
          <reference field="3" count="1" selected="0">
            <x v="17"/>
          </reference>
        </references>
      </pivotArea>
    </chartFormat>
    <chartFormat chart="2" format="282">
      <pivotArea type="data" outline="0" fieldPosition="0">
        <references count="2">
          <reference field="4294967294" count="1" selected="0">
            <x v="0"/>
          </reference>
          <reference field="3" count="1" selected="0">
            <x v="18"/>
          </reference>
        </references>
      </pivotArea>
    </chartFormat>
    <chartFormat chart="2" format="283">
      <pivotArea type="data" outline="0" fieldPosition="0">
        <references count="2">
          <reference field="4294967294" count="1" selected="0">
            <x v="0"/>
          </reference>
          <reference field="3" count="1" selected="0">
            <x v="19"/>
          </reference>
        </references>
      </pivotArea>
    </chartFormat>
    <chartFormat chart="2" format="284">
      <pivotArea type="data" outline="0" fieldPosition="0">
        <references count="2">
          <reference field="4294967294" count="1" selected="0">
            <x v="0"/>
          </reference>
          <reference field="3" count="1" selected="0">
            <x v="20"/>
          </reference>
        </references>
      </pivotArea>
    </chartFormat>
  </chartFormats>
  <pivotTableStyleInfo name="PivotStyleLight16" showRowHeaders="1" showColHeaders="1" showRowStripes="0" showColStripes="0" showLastColumn="1"/>
  <filters count="1">
    <filter fld="6" type="captionBetween" evalOrder="-1" id="1" stringValue1="19" stringValue2="24">
      <autoFilter ref="A1">
        <filterColumn colId="0">
          <customFilters and="1">
            <customFilter operator="greaterThanOrEqual" val="19"/>
            <customFilter operator="lessThanOrEqual" val="24"/>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34390C4-8608-4161-B366-7860D0F5A717}" name="Tabla3" displayName="Tabla3" ref="A1:H102" totalsRowShown="0" headerRowDxfId="11" headerRowBorderDxfId="10" tableBorderDxfId="9" totalsRowBorderDxfId="8">
  <autoFilter ref="A1:H102" xr:uid="{C34390C4-8608-4161-B366-7860D0F5A717}"/>
  <tableColumns count="8">
    <tableColumn id="1" xr3:uid="{B2A35572-BD12-40C7-A3A9-39346521D5D1}" name="No." dataDxfId="7"/>
    <tableColumn id="2" xr3:uid="{3B0EF866-D411-4946-9364-71B825053A15}" name="NOMBRE" dataDxfId="6"/>
    <tableColumn id="3" xr3:uid="{810F6F10-8765-46FE-AA53-F72917A2CF98}" name="CARGO" dataDxfId="5"/>
    <tableColumn id="4" xr3:uid="{7DC38D8A-E1EF-40AC-8196-6A926983D85E}" name="AREA" dataDxfId="4"/>
    <tableColumn id="5" xr3:uid="{C00A3AF3-F16A-4C14-875D-44A8556EC8E1}" name="SEXO" dataDxfId="3"/>
    <tableColumn id="6" xr3:uid="{86F8241D-2DF7-4949-8DAE-E8A6D266ADF5}" name="FECHA DE NACIMIENTO" dataDxfId="2"/>
    <tableColumn id="7" xr3:uid="{47612EA7-59D4-47C8-A50E-932420780C51}" name="EDAD" dataDxfId="1">
      <calculatedColumnFormula>DATEDIF(F2,TODAY(),"y")</calculatedColumnFormula>
    </tableColumn>
    <tableColumn id="8" xr3:uid="{BCA69D45-5677-451A-AABA-675A29FA813A}" name="NIVEL DE ESTUDIOS"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J87"/>
  <sheetViews>
    <sheetView workbookViewId="0">
      <pane ySplit="1" topLeftCell="A2" activePane="bottomLeft" state="frozen"/>
      <selection pane="bottomLeft" activeCell="G13" sqref="G13"/>
    </sheetView>
  </sheetViews>
  <sheetFormatPr baseColWidth="10" defaultColWidth="14.44140625" defaultRowHeight="15.75" customHeight="1" x14ac:dyDescent="0.25"/>
  <cols>
    <col min="1" max="1" width="21.5546875" customWidth="1"/>
    <col min="2" max="2" width="24.33203125" customWidth="1"/>
    <col min="3" max="42" width="21.5546875" customWidth="1"/>
  </cols>
  <sheetData>
    <row r="1" spans="1:36" ht="13.2"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row>
    <row r="2" spans="1:36" ht="13.2" x14ac:dyDescent="0.25">
      <c r="A2" s="2">
        <v>43864.304668796292</v>
      </c>
      <c r="B2" s="3" t="s">
        <v>36</v>
      </c>
      <c r="C2" s="3" t="s">
        <v>37</v>
      </c>
      <c r="D2" s="3">
        <v>1090414620</v>
      </c>
      <c r="E2" s="3" t="s">
        <v>38</v>
      </c>
      <c r="F2" s="3">
        <v>29</v>
      </c>
      <c r="G2" s="4">
        <v>32923</v>
      </c>
      <c r="H2" s="3">
        <v>3155912548</v>
      </c>
      <c r="I2" s="3" t="s">
        <v>39</v>
      </c>
      <c r="J2" s="3" t="s">
        <v>40</v>
      </c>
      <c r="K2" s="3" t="s">
        <v>41</v>
      </c>
      <c r="L2" s="3" t="s">
        <v>42</v>
      </c>
      <c r="M2" s="3" t="s">
        <v>43</v>
      </c>
      <c r="N2" s="3" t="s">
        <v>44</v>
      </c>
      <c r="O2" s="3" t="s">
        <v>45</v>
      </c>
      <c r="P2" s="3" t="s">
        <v>46</v>
      </c>
      <c r="Q2" s="3" t="s">
        <v>47</v>
      </c>
      <c r="R2" s="3" t="s">
        <v>48</v>
      </c>
      <c r="S2" s="3" t="s">
        <v>49</v>
      </c>
      <c r="T2" s="3" t="s">
        <v>50</v>
      </c>
      <c r="U2" s="3" t="s">
        <v>51</v>
      </c>
      <c r="V2" s="3">
        <v>0</v>
      </c>
      <c r="W2" s="3" t="s">
        <v>52</v>
      </c>
      <c r="X2" s="3" t="s">
        <v>48</v>
      </c>
      <c r="Y2" s="3" t="s">
        <v>53</v>
      </c>
      <c r="Z2" s="3" t="s">
        <v>54</v>
      </c>
      <c r="AA2" s="3" t="s">
        <v>55</v>
      </c>
      <c r="AB2" s="3" t="s">
        <v>56</v>
      </c>
      <c r="AC2" s="3" t="s">
        <v>57</v>
      </c>
      <c r="AD2" s="3" t="s">
        <v>58</v>
      </c>
      <c r="AE2" s="3" t="s">
        <v>59</v>
      </c>
      <c r="AF2" s="3" t="s">
        <v>60</v>
      </c>
      <c r="AG2" s="3" t="s">
        <v>48</v>
      </c>
      <c r="AH2" s="3" t="s">
        <v>61</v>
      </c>
      <c r="AI2" s="3" t="s">
        <v>62</v>
      </c>
      <c r="AJ2" s="3" t="s">
        <v>63</v>
      </c>
    </row>
    <row r="3" spans="1:36" ht="13.2" x14ac:dyDescent="0.25">
      <c r="A3" s="2">
        <v>43864.304997222222</v>
      </c>
      <c r="B3" s="3" t="s">
        <v>64</v>
      </c>
      <c r="C3" s="3" t="s">
        <v>65</v>
      </c>
      <c r="D3" s="3">
        <v>1098716378</v>
      </c>
      <c r="E3" s="3" t="s">
        <v>38</v>
      </c>
      <c r="F3" s="3">
        <v>28</v>
      </c>
      <c r="G3" s="4">
        <v>33618</v>
      </c>
      <c r="H3" s="3">
        <v>3004171465</v>
      </c>
      <c r="I3" s="3" t="s">
        <v>66</v>
      </c>
      <c r="J3" s="3" t="s">
        <v>67</v>
      </c>
      <c r="K3" s="3" t="s">
        <v>68</v>
      </c>
      <c r="L3" s="3" t="s">
        <v>42</v>
      </c>
      <c r="M3" s="3" t="s">
        <v>69</v>
      </c>
      <c r="N3" s="3" t="s">
        <v>44</v>
      </c>
      <c r="O3" s="3" t="s">
        <v>70</v>
      </c>
      <c r="P3" s="3" t="s">
        <v>71</v>
      </c>
      <c r="Q3" s="3" t="s">
        <v>72</v>
      </c>
      <c r="R3" s="3" t="s">
        <v>48</v>
      </c>
      <c r="S3" s="3" t="s">
        <v>73</v>
      </c>
      <c r="T3" s="3" t="s">
        <v>74</v>
      </c>
      <c r="U3" s="3" t="s">
        <v>51</v>
      </c>
      <c r="V3" s="3">
        <v>2</v>
      </c>
      <c r="W3" s="3" t="s">
        <v>75</v>
      </c>
      <c r="X3" s="3" t="s">
        <v>48</v>
      </c>
      <c r="Y3" s="3" t="s">
        <v>48</v>
      </c>
      <c r="Z3" s="3" t="s">
        <v>54</v>
      </c>
      <c r="AA3" s="3" t="s">
        <v>76</v>
      </c>
      <c r="AB3" s="3" t="s">
        <v>77</v>
      </c>
      <c r="AC3" s="3" t="s">
        <v>78</v>
      </c>
      <c r="AD3" s="3" t="s">
        <v>79</v>
      </c>
      <c r="AE3" s="3" t="s">
        <v>80</v>
      </c>
      <c r="AF3" s="3" t="s">
        <v>81</v>
      </c>
      <c r="AG3" s="3" t="s">
        <v>53</v>
      </c>
      <c r="AH3" s="3" t="s">
        <v>82</v>
      </c>
      <c r="AI3" s="3" t="s">
        <v>83</v>
      </c>
      <c r="AJ3" s="3" t="s">
        <v>84</v>
      </c>
    </row>
    <row r="4" spans="1:36" ht="13.2" x14ac:dyDescent="0.25">
      <c r="A4" s="2">
        <v>43864.305153032408</v>
      </c>
      <c r="B4" s="3" t="s">
        <v>85</v>
      </c>
      <c r="C4" s="3" t="s">
        <v>86</v>
      </c>
      <c r="D4" s="3">
        <v>94331872</v>
      </c>
      <c r="E4" s="3" t="s">
        <v>38</v>
      </c>
      <c r="F4" s="3">
        <v>41</v>
      </c>
      <c r="G4" s="4">
        <v>28722</v>
      </c>
      <c r="H4" s="3">
        <v>3175051007</v>
      </c>
      <c r="I4" s="3" t="s">
        <v>87</v>
      </c>
      <c r="J4" s="3" t="s">
        <v>88</v>
      </c>
      <c r="K4" s="3" t="s">
        <v>41</v>
      </c>
      <c r="L4" s="3" t="s">
        <v>42</v>
      </c>
      <c r="M4" s="3" t="s">
        <v>43</v>
      </c>
      <c r="N4" s="3" t="s">
        <v>44</v>
      </c>
      <c r="O4" s="3" t="s">
        <v>45</v>
      </c>
      <c r="P4" s="3" t="s">
        <v>46</v>
      </c>
      <c r="Q4" s="3" t="s">
        <v>89</v>
      </c>
      <c r="R4" s="3" t="s">
        <v>48</v>
      </c>
      <c r="S4" s="3" t="s">
        <v>49</v>
      </c>
      <c r="T4" s="3" t="s">
        <v>90</v>
      </c>
      <c r="U4" s="3" t="s">
        <v>51</v>
      </c>
      <c r="V4" s="3">
        <v>3</v>
      </c>
      <c r="W4" s="3" t="s">
        <v>91</v>
      </c>
      <c r="X4" s="3" t="s">
        <v>48</v>
      </c>
      <c r="Y4" s="3" t="s">
        <v>48</v>
      </c>
      <c r="Z4" s="3" t="s">
        <v>54</v>
      </c>
      <c r="AA4" s="3" t="s">
        <v>55</v>
      </c>
      <c r="AB4" s="3" t="s">
        <v>92</v>
      </c>
      <c r="AC4" s="3" t="s">
        <v>93</v>
      </c>
      <c r="AD4" s="3" t="s">
        <v>94</v>
      </c>
      <c r="AE4" s="3" t="s">
        <v>95</v>
      </c>
      <c r="AF4" s="3" t="s">
        <v>96</v>
      </c>
      <c r="AG4" s="3" t="s">
        <v>48</v>
      </c>
      <c r="AI4" s="3" t="s">
        <v>97</v>
      </c>
      <c r="AJ4" s="3" t="s">
        <v>98</v>
      </c>
    </row>
    <row r="5" spans="1:36" ht="13.2" x14ac:dyDescent="0.25">
      <c r="A5" s="2">
        <v>43864.305521805552</v>
      </c>
      <c r="B5" s="3" t="s">
        <v>99</v>
      </c>
      <c r="C5" s="3" t="s">
        <v>100</v>
      </c>
      <c r="D5" s="3">
        <v>1090451346</v>
      </c>
      <c r="E5" s="3" t="s">
        <v>101</v>
      </c>
      <c r="F5" s="3">
        <v>27</v>
      </c>
      <c r="G5" s="4">
        <v>33797</v>
      </c>
      <c r="H5" s="3">
        <v>3175517551</v>
      </c>
      <c r="I5" s="3" t="s">
        <v>102</v>
      </c>
      <c r="J5" s="3" t="s">
        <v>103</v>
      </c>
      <c r="K5" s="3" t="s">
        <v>104</v>
      </c>
      <c r="L5" s="3" t="s">
        <v>42</v>
      </c>
      <c r="M5" s="3" t="s">
        <v>69</v>
      </c>
      <c r="N5" s="3" t="s">
        <v>44</v>
      </c>
      <c r="O5" s="3" t="s">
        <v>45</v>
      </c>
      <c r="P5" s="3" t="s">
        <v>71</v>
      </c>
      <c r="Q5" s="3" t="s">
        <v>72</v>
      </c>
      <c r="R5" s="3" t="s">
        <v>48</v>
      </c>
      <c r="S5" s="3" t="s">
        <v>105</v>
      </c>
      <c r="T5" s="3" t="s">
        <v>106</v>
      </c>
      <c r="U5" s="3" t="s">
        <v>107</v>
      </c>
      <c r="V5" s="3">
        <v>0</v>
      </c>
      <c r="W5" s="3" t="s">
        <v>52</v>
      </c>
      <c r="X5" s="3" t="s">
        <v>48</v>
      </c>
      <c r="Y5" s="3" t="s">
        <v>53</v>
      </c>
      <c r="Z5" s="3" t="s">
        <v>108</v>
      </c>
      <c r="AA5" s="3" t="s">
        <v>109</v>
      </c>
      <c r="AB5" s="3" t="s">
        <v>110</v>
      </c>
      <c r="AC5" s="3" t="s">
        <v>111</v>
      </c>
      <c r="AD5" s="3" t="s">
        <v>112</v>
      </c>
      <c r="AE5" s="3" t="s">
        <v>113</v>
      </c>
      <c r="AF5" s="3" t="s">
        <v>96</v>
      </c>
      <c r="AG5" s="3" t="s">
        <v>48</v>
      </c>
      <c r="AH5" s="3" t="s">
        <v>114</v>
      </c>
      <c r="AI5" s="3" t="s">
        <v>115</v>
      </c>
      <c r="AJ5" s="3" t="s">
        <v>116</v>
      </c>
    </row>
    <row r="6" spans="1:36" ht="13.2" x14ac:dyDescent="0.25">
      <c r="A6" s="2">
        <v>43864.307564386574</v>
      </c>
      <c r="B6" s="3" t="s">
        <v>117</v>
      </c>
      <c r="C6" s="3" t="s">
        <v>118</v>
      </c>
      <c r="D6" s="3">
        <v>1093788361</v>
      </c>
      <c r="E6" s="3" t="s">
        <v>101</v>
      </c>
      <c r="F6" s="3">
        <v>24</v>
      </c>
      <c r="G6" s="4">
        <v>34733</v>
      </c>
      <c r="H6" s="3">
        <v>3228989108</v>
      </c>
      <c r="I6" s="3" t="s">
        <v>119</v>
      </c>
      <c r="J6" s="3" t="s">
        <v>120</v>
      </c>
      <c r="K6" s="3" t="s">
        <v>41</v>
      </c>
      <c r="L6" s="3" t="s">
        <v>42</v>
      </c>
      <c r="M6" s="3" t="s">
        <v>43</v>
      </c>
      <c r="N6" s="3" t="s">
        <v>44</v>
      </c>
      <c r="O6" s="3" t="s">
        <v>121</v>
      </c>
      <c r="P6" s="3" t="s">
        <v>46</v>
      </c>
      <c r="Q6" s="3" t="s">
        <v>47</v>
      </c>
      <c r="R6" s="3" t="s">
        <v>48</v>
      </c>
      <c r="S6" s="3" t="s">
        <v>122</v>
      </c>
      <c r="T6" s="3" t="s">
        <v>50</v>
      </c>
      <c r="U6" s="3" t="s">
        <v>107</v>
      </c>
      <c r="V6" s="3">
        <v>0</v>
      </c>
      <c r="W6" s="3" t="s">
        <v>52</v>
      </c>
      <c r="X6" s="3" t="s">
        <v>48</v>
      </c>
      <c r="Y6" s="3" t="s">
        <v>53</v>
      </c>
      <c r="Z6" s="3" t="s">
        <v>123</v>
      </c>
      <c r="AA6" s="3" t="s">
        <v>55</v>
      </c>
      <c r="AB6" s="3" t="s">
        <v>124</v>
      </c>
      <c r="AC6" s="3" t="s">
        <v>93</v>
      </c>
      <c r="AD6" s="3" t="s">
        <v>125</v>
      </c>
      <c r="AE6" s="3" t="s">
        <v>126</v>
      </c>
      <c r="AF6" s="3" t="s">
        <v>96</v>
      </c>
      <c r="AG6" s="3" t="s">
        <v>53</v>
      </c>
      <c r="AH6" s="3" t="s">
        <v>127</v>
      </c>
      <c r="AI6" s="3" t="s">
        <v>128</v>
      </c>
      <c r="AJ6" s="3" t="s">
        <v>129</v>
      </c>
    </row>
    <row r="7" spans="1:36" ht="13.2" x14ac:dyDescent="0.25">
      <c r="A7" s="2">
        <v>43864.307974837968</v>
      </c>
      <c r="B7" s="3" t="s">
        <v>130</v>
      </c>
      <c r="C7" s="3" t="s">
        <v>131</v>
      </c>
      <c r="D7" s="3">
        <v>7350442</v>
      </c>
      <c r="E7" s="3" t="s">
        <v>38</v>
      </c>
      <c r="F7" s="3">
        <v>47</v>
      </c>
      <c r="G7" s="4">
        <v>26598</v>
      </c>
      <c r="H7" s="3">
        <v>3102480654</v>
      </c>
      <c r="I7" s="3" t="s">
        <v>132</v>
      </c>
      <c r="J7" s="3" t="s">
        <v>133</v>
      </c>
      <c r="K7" s="3" t="s">
        <v>41</v>
      </c>
      <c r="L7" s="3" t="s">
        <v>42</v>
      </c>
      <c r="M7" s="3" t="s">
        <v>43</v>
      </c>
      <c r="N7" s="3" t="s">
        <v>44</v>
      </c>
      <c r="O7" s="3" t="s">
        <v>45</v>
      </c>
      <c r="P7" s="3" t="s">
        <v>134</v>
      </c>
      <c r="Q7" s="3" t="s">
        <v>135</v>
      </c>
      <c r="R7" s="3" t="s">
        <v>48</v>
      </c>
      <c r="S7" s="3" t="s">
        <v>122</v>
      </c>
      <c r="T7" s="3" t="s">
        <v>136</v>
      </c>
      <c r="U7" s="3" t="s">
        <v>51</v>
      </c>
      <c r="V7" s="3">
        <v>2</v>
      </c>
      <c r="W7" s="3" t="s">
        <v>137</v>
      </c>
      <c r="X7" s="3" t="s">
        <v>48</v>
      </c>
      <c r="Y7" s="3" t="s">
        <v>48</v>
      </c>
      <c r="Z7" s="3" t="s">
        <v>108</v>
      </c>
      <c r="AA7" s="3" t="s">
        <v>138</v>
      </c>
      <c r="AB7" s="3" t="s">
        <v>124</v>
      </c>
      <c r="AC7" s="3" t="s">
        <v>139</v>
      </c>
      <c r="AD7" s="3" t="s">
        <v>94</v>
      </c>
      <c r="AE7" s="3" t="s">
        <v>140</v>
      </c>
      <c r="AF7" s="3" t="s">
        <v>141</v>
      </c>
      <c r="AG7" s="3" t="s">
        <v>48</v>
      </c>
      <c r="AH7" s="3" t="s">
        <v>142</v>
      </c>
      <c r="AI7" s="3" t="s">
        <v>128</v>
      </c>
      <c r="AJ7" s="3" t="s">
        <v>63</v>
      </c>
    </row>
    <row r="8" spans="1:36" ht="13.2" x14ac:dyDescent="0.25">
      <c r="A8" s="2">
        <v>43864.308713344908</v>
      </c>
      <c r="B8" s="3" t="s">
        <v>143</v>
      </c>
      <c r="C8" s="3" t="s">
        <v>144</v>
      </c>
      <c r="D8" s="3">
        <v>88232063</v>
      </c>
      <c r="E8" s="3" t="s">
        <v>38</v>
      </c>
      <c r="F8" s="3">
        <v>41</v>
      </c>
      <c r="G8" s="4">
        <v>28669</v>
      </c>
      <c r="H8" s="3">
        <v>3215856505</v>
      </c>
      <c r="I8" s="3" t="s">
        <v>145</v>
      </c>
      <c r="J8" s="3" t="s">
        <v>146</v>
      </c>
      <c r="K8" s="3" t="s">
        <v>147</v>
      </c>
      <c r="L8" s="3" t="s">
        <v>42</v>
      </c>
      <c r="M8" s="3" t="s">
        <v>43</v>
      </c>
      <c r="N8" s="3" t="s">
        <v>44</v>
      </c>
      <c r="O8" s="3" t="s">
        <v>45</v>
      </c>
      <c r="P8" s="3" t="s">
        <v>46</v>
      </c>
      <c r="Q8" s="3" t="s">
        <v>148</v>
      </c>
      <c r="R8" s="3" t="s">
        <v>48</v>
      </c>
      <c r="S8" s="3" t="s">
        <v>149</v>
      </c>
      <c r="T8" s="3" t="s">
        <v>150</v>
      </c>
      <c r="U8" s="3" t="s">
        <v>51</v>
      </c>
      <c r="V8" s="3">
        <v>3</v>
      </c>
      <c r="W8" s="3" t="s">
        <v>151</v>
      </c>
      <c r="X8" s="3" t="s">
        <v>48</v>
      </c>
      <c r="Y8" s="3" t="s">
        <v>53</v>
      </c>
      <c r="Z8" s="3" t="s">
        <v>108</v>
      </c>
      <c r="AA8" s="3" t="s">
        <v>152</v>
      </c>
      <c r="AB8" s="3" t="s">
        <v>153</v>
      </c>
      <c r="AC8" s="3" t="s">
        <v>57</v>
      </c>
      <c r="AD8" s="3" t="s">
        <v>154</v>
      </c>
      <c r="AE8" s="3" t="s">
        <v>155</v>
      </c>
      <c r="AF8" s="3" t="s">
        <v>141</v>
      </c>
      <c r="AG8" s="3" t="s">
        <v>48</v>
      </c>
      <c r="AH8" s="3" t="s">
        <v>156</v>
      </c>
      <c r="AI8" s="3" t="s">
        <v>157</v>
      </c>
      <c r="AJ8" s="3" t="s">
        <v>158</v>
      </c>
    </row>
    <row r="9" spans="1:36" ht="13.2" x14ac:dyDescent="0.25">
      <c r="A9" s="2">
        <v>43864.308846643515</v>
      </c>
      <c r="B9" s="3" t="s">
        <v>159</v>
      </c>
      <c r="C9" s="3" t="s">
        <v>160</v>
      </c>
      <c r="D9" s="3">
        <v>1090429444</v>
      </c>
      <c r="E9" s="3" t="s">
        <v>38</v>
      </c>
      <c r="F9" s="3">
        <v>29</v>
      </c>
      <c r="G9" s="4">
        <v>43856</v>
      </c>
      <c r="H9" s="3">
        <v>3104188596</v>
      </c>
      <c r="I9" s="3" t="s">
        <v>161</v>
      </c>
      <c r="J9" s="3" t="s">
        <v>162</v>
      </c>
      <c r="K9" s="3" t="s">
        <v>163</v>
      </c>
      <c r="L9" s="3" t="s">
        <v>42</v>
      </c>
      <c r="M9" s="3" t="s">
        <v>43</v>
      </c>
      <c r="N9" s="3" t="s">
        <v>44</v>
      </c>
      <c r="O9" s="3" t="s">
        <v>121</v>
      </c>
      <c r="P9" s="3" t="s">
        <v>164</v>
      </c>
      <c r="Q9" s="3" t="s">
        <v>165</v>
      </c>
      <c r="R9" s="3" t="s">
        <v>48</v>
      </c>
      <c r="S9" s="3" t="s">
        <v>49</v>
      </c>
      <c r="T9" s="3" t="s">
        <v>50</v>
      </c>
      <c r="U9" s="3" t="s">
        <v>107</v>
      </c>
      <c r="V9" s="3">
        <v>0</v>
      </c>
      <c r="W9" s="3" t="s">
        <v>52</v>
      </c>
      <c r="X9" s="3" t="s">
        <v>48</v>
      </c>
      <c r="Y9" s="3" t="s">
        <v>53</v>
      </c>
      <c r="Z9" s="3" t="s">
        <v>123</v>
      </c>
      <c r="AA9" s="3" t="s">
        <v>166</v>
      </c>
      <c r="AB9" s="3" t="s">
        <v>124</v>
      </c>
      <c r="AC9" s="3" t="s">
        <v>139</v>
      </c>
      <c r="AD9" s="3" t="s">
        <v>94</v>
      </c>
      <c r="AE9" s="3" t="s">
        <v>167</v>
      </c>
      <c r="AF9" s="3" t="s">
        <v>96</v>
      </c>
      <c r="AG9" s="3" t="s">
        <v>48</v>
      </c>
      <c r="AH9" s="3" t="s">
        <v>168</v>
      </c>
      <c r="AI9" s="3" t="s">
        <v>169</v>
      </c>
      <c r="AJ9" s="3" t="s">
        <v>170</v>
      </c>
    </row>
    <row r="10" spans="1:36" ht="13.2" x14ac:dyDescent="0.25">
      <c r="A10" s="2">
        <v>43864.309677650468</v>
      </c>
      <c r="B10" s="3" t="s">
        <v>171</v>
      </c>
      <c r="C10" s="3" t="s">
        <v>172</v>
      </c>
      <c r="D10" s="3">
        <v>1093763156</v>
      </c>
      <c r="E10" s="3" t="s">
        <v>38</v>
      </c>
      <c r="F10" s="3">
        <v>27</v>
      </c>
      <c r="G10" s="4">
        <v>33841</v>
      </c>
      <c r="H10" s="3">
        <v>3118678421</v>
      </c>
      <c r="I10" s="3" t="s">
        <v>173</v>
      </c>
      <c r="J10" s="3" t="s">
        <v>174</v>
      </c>
      <c r="K10" s="3" t="s">
        <v>41</v>
      </c>
      <c r="L10" s="3" t="s">
        <v>42</v>
      </c>
      <c r="M10" s="3" t="s">
        <v>43</v>
      </c>
      <c r="N10" s="3" t="s">
        <v>44</v>
      </c>
      <c r="O10" s="3" t="s">
        <v>121</v>
      </c>
      <c r="P10" s="3" t="s">
        <v>164</v>
      </c>
      <c r="R10" s="3" t="s">
        <v>48</v>
      </c>
      <c r="S10" s="3" t="s">
        <v>49</v>
      </c>
      <c r="T10" s="3" t="s">
        <v>175</v>
      </c>
      <c r="U10" s="3" t="s">
        <v>51</v>
      </c>
      <c r="V10" s="3">
        <v>1</v>
      </c>
      <c r="W10" s="3" t="s">
        <v>75</v>
      </c>
      <c r="X10" s="3" t="s">
        <v>48</v>
      </c>
      <c r="Y10" s="3" t="s">
        <v>48</v>
      </c>
      <c r="Z10" s="3" t="s">
        <v>54</v>
      </c>
      <c r="AA10" s="3" t="s">
        <v>55</v>
      </c>
      <c r="AB10" s="3" t="s">
        <v>176</v>
      </c>
      <c r="AC10" s="3" t="s">
        <v>177</v>
      </c>
      <c r="AD10" s="3" t="s">
        <v>178</v>
      </c>
      <c r="AE10" s="3" t="s">
        <v>179</v>
      </c>
      <c r="AF10" s="3" t="s">
        <v>141</v>
      </c>
      <c r="AG10" s="3" t="s">
        <v>48</v>
      </c>
      <c r="AI10" s="3" t="s">
        <v>169</v>
      </c>
      <c r="AJ10" s="3" t="s">
        <v>180</v>
      </c>
    </row>
    <row r="11" spans="1:36" ht="13.2" x14ac:dyDescent="0.25">
      <c r="A11" s="2">
        <v>43864.30993369213</v>
      </c>
      <c r="B11" s="3" t="s">
        <v>181</v>
      </c>
      <c r="C11" s="3" t="s">
        <v>182</v>
      </c>
      <c r="D11" s="3">
        <v>1093768333</v>
      </c>
      <c r="E11" s="3" t="s">
        <v>101</v>
      </c>
      <c r="F11" s="3">
        <v>26</v>
      </c>
      <c r="G11" s="4">
        <v>34164</v>
      </c>
      <c r="H11" s="3">
        <v>3204772200</v>
      </c>
      <c r="I11" s="3" t="s">
        <v>183</v>
      </c>
      <c r="J11" s="3" t="s">
        <v>184</v>
      </c>
      <c r="K11" s="3" t="s">
        <v>185</v>
      </c>
      <c r="L11" s="3" t="s">
        <v>42</v>
      </c>
      <c r="M11" s="3" t="s">
        <v>69</v>
      </c>
      <c r="N11" s="3" t="s">
        <v>44</v>
      </c>
      <c r="O11" s="3" t="s">
        <v>186</v>
      </c>
      <c r="P11" s="3" t="s">
        <v>71</v>
      </c>
      <c r="Q11" s="3" t="s">
        <v>187</v>
      </c>
      <c r="R11" s="3" t="s">
        <v>48</v>
      </c>
      <c r="S11" s="3" t="s">
        <v>188</v>
      </c>
      <c r="T11" s="3" t="s">
        <v>189</v>
      </c>
      <c r="U11" s="3" t="s">
        <v>51</v>
      </c>
      <c r="V11" s="3">
        <v>1</v>
      </c>
      <c r="W11" s="3" t="s">
        <v>75</v>
      </c>
      <c r="X11" s="3" t="s">
        <v>48</v>
      </c>
      <c r="Y11" s="3" t="s">
        <v>48</v>
      </c>
      <c r="Z11" s="3" t="s">
        <v>54</v>
      </c>
      <c r="AA11" s="3" t="s">
        <v>190</v>
      </c>
      <c r="AB11" s="3" t="s">
        <v>191</v>
      </c>
      <c r="AC11" s="3" t="s">
        <v>111</v>
      </c>
      <c r="AD11" s="3" t="s">
        <v>58</v>
      </c>
      <c r="AE11" s="3" t="s">
        <v>192</v>
      </c>
      <c r="AF11" s="3" t="s">
        <v>141</v>
      </c>
      <c r="AG11" s="3" t="s">
        <v>48</v>
      </c>
      <c r="AH11" s="3" t="s">
        <v>193</v>
      </c>
      <c r="AI11" s="3" t="s">
        <v>115</v>
      </c>
      <c r="AJ11" s="3" t="s">
        <v>194</v>
      </c>
    </row>
    <row r="12" spans="1:36" ht="13.2" x14ac:dyDescent="0.25">
      <c r="A12" s="2">
        <v>43864.310126689816</v>
      </c>
      <c r="B12" s="3" t="s">
        <v>195</v>
      </c>
      <c r="C12" s="3" t="s">
        <v>196</v>
      </c>
      <c r="D12" s="3">
        <v>5450271</v>
      </c>
      <c r="E12" s="3" t="s">
        <v>38</v>
      </c>
      <c r="F12" s="3">
        <v>62</v>
      </c>
      <c r="G12" s="4">
        <v>20950</v>
      </c>
      <c r="H12" s="3">
        <v>3187886841</v>
      </c>
      <c r="I12" s="3" t="s">
        <v>197</v>
      </c>
      <c r="J12" s="3" t="s">
        <v>198</v>
      </c>
      <c r="K12" s="3" t="s">
        <v>199</v>
      </c>
      <c r="L12" s="3" t="s">
        <v>42</v>
      </c>
      <c r="M12" s="3" t="s">
        <v>43</v>
      </c>
      <c r="N12" s="3" t="s">
        <v>44</v>
      </c>
      <c r="O12" s="3" t="s">
        <v>200</v>
      </c>
      <c r="P12" s="3" t="s">
        <v>164</v>
      </c>
      <c r="Q12" s="3" t="s">
        <v>201</v>
      </c>
      <c r="R12" s="3" t="s">
        <v>48</v>
      </c>
      <c r="S12" s="3" t="s">
        <v>168</v>
      </c>
      <c r="T12" s="3" t="s">
        <v>202</v>
      </c>
      <c r="U12" s="3" t="s">
        <v>51</v>
      </c>
      <c r="V12" s="3">
        <v>4</v>
      </c>
      <c r="W12" s="3" t="s">
        <v>203</v>
      </c>
      <c r="X12" s="3" t="s">
        <v>48</v>
      </c>
      <c r="Y12" s="3" t="s">
        <v>53</v>
      </c>
      <c r="Z12" s="3" t="s">
        <v>108</v>
      </c>
      <c r="AA12" s="3" t="s">
        <v>204</v>
      </c>
      <c r="AB12" s="3" t="s">
        <v>205</v>
      </c>
      <c r="AC12" s="3" t="s">
        <v>93</v>
      </c>
      <c r="AD12" s="3" t="s">
        <v>125</v>
      </c>
      <c r="AE12" s="3" t="s">
        <v>167</v>
      </c>
      <c r="AF12" s="3" t="s">
        <v>141</v>
      </c>
      <c r="AG12" s="3" t="s">
        <v>48</v>
      </c>
      <c r="AH12" s="3" t="s">
        <v>206</v>
      </c>
      <c r="AI12" s="3" t="s">
        <v>169</v>
      </c>
      <c r="AJ12" s="3" t="s">
        <v>207</v>
      </c>
    </row>
    <row r="13" spans="1:36" ht="13.2" x14ac:dyDescent="0.25">
      <c r="A13" s="2">
        <v>43864.310191828699</v>
      </c>
      <c r="B13" s="3" t="s">
        <v>208</v>
      </c>
      <c r="C13" s="3" t="s">
        <v>209</v>
      </c>
      <c r="D13" s="3">
        <v>13485983</v>
      </c>
      <c r="E13" s="3" t="s">
        <v>38</v>
      </c>
      <c r="F13" s="3">
        <v>53</v>
      </c>
      <c r="G13" s="4">
        <v>24417</v>
      </c>
      <c r="H13" s="3">
        <v>3008053451</v>
      </c>
      <c r="I13" s="3" t="s">
        <v>210</v>
      </c>
      <c r="J13" s="3" t="s">
        <v>211</v>
      </c>
      <c r="K13" s="3" t="s">
        <v>41</v>
      </c>
      <c r="L13" s="3" t="s">
        <v>42</v>
      </c>
      <c r="M13" s="3" t="s">
        <v>43</v>
      </c>
      <c r="N13" s="3" t="s">
        <v>44</v>
      </c>
      <c r="O13" s="3" t="s">
        <v>45</v>
      </c>
      <c r="P13" s="3" t="s">
        <v>46</v>
      </c>
      <c r="Q13" s="3" t="s">
        <v>46</v>
      </c>
      <c r="R13" s="3" t="s">
        <v>48</v>
      </c>
      <c r="S13" s="3" t="s">
        <v>49</v>
      </c>
      <c r="T13" s="3" t="s">
        <v>50</v>
      </c>
      <c r="U13" s="3" t="s">
        <v>51</v>
      </c>
      <c r="V13" s="3">
        <v>2</v>
      </c>
      <c r="W13" s="3" t="s">
        <v>203</v>
      </c>
      <c r="X13" s="3" t="s">
        <v>48</v>
      </c>
      <c r="Y13" s="3" t="s">
        <v>53</v>
      </c>
      <c r="Z13" s="3" t="s">
        <v>123</v>
      </c>
      <c r="AA13" s="3" t="s">
        <v>109</v>
      </c>
      <c r="AB13" s="3" t="s">
        <v>92</v>
      </c>
      <c r="AC13" s="3" t="s">
        <v>93</v>
      </c>
      <c r="AD13" s="3" t="s">
        <v>79</v>
      </c>
      <c r="AE13" s="3" t="s">
        <v>140</v>
      </c>
      <c r="AF13" s="3" t="s">
        <v>141</v>
      </c>
      <c r="AG13" s="3" t="s">
        <v>53</v>
      </c>
      <c r="AH13" s="3" t="s">
        <v>212</v>
      </c>
      <c r="AI13" s="3" t="s">
        <v>213</v>
      </c>
      <c r="AJ13" s="3" t="s">
        <v>63</v>
      </c>
    </row>
    <row r="14" spans="1:36" ht="13.2" x14ac:dyDescent="0.25">
      <c r="A14" s="2">
        <v>43864.310718275461</v>
      </c>
      <c r="B14" s="3" t="s">
        <v>214</v>
      </c>
      <c r="C14" s="3" t="s">
        <v>215</v>
      </c>
      <c r="D14" s="3">
        <v>1090460283</v>
      </c>
      <c r="E14" s="3" t="s">
        <v>101</v>
      </c>
      <c r="F14" s="3">
        <v>27</v>
      </c>
      <c r="G14" s="4">
        <v>34004</v>
      </c>
      <c r="H14" s="3">
        <v>3125559111</v>
      </c>
      <c r="I14" s="3" t="s">
        <v>216</v>
      </c>
      <c r="J14" s="3" t="s">
        <v>217</v>
      </c>
      <c r="K14" s="3" t="s">
        <v>218</v>
      </c>
      <c r="L14" s="3" t="s">
        <v>42</v>
      </c>
      <c r="M14" s="3" t="s">
        <v>69</v>
      </c>
      <c r="N14" s="3" t="s">
        <v>44</v>
      </c>
      <c r="O14" s="3" t="s">
        <v>45</v>
      </c>
      <c r="P14" s="3" t="s">
        <v>164</v>
      </c>
      <c r="Q14" s="3" t="s">
        <v>219</v>
      </c>
      <c r="R14" s="3" t="s">
        <v>48</v>
      </c>
      <c r="S14" s="3" t="s">
        <v>122</v>
      </c>
      <c r="T14" s="3" t="s">
        <v>50</v>
      </c>
      <c r="U14" s="3" t="s">
        <v>107</v>
      </c>
      <c r="V14" s="3">
        <v>2</v>
      </c>
      <c r="W14" s="3" t="s">
        <v>220</v>
      </c>
      <c r="X14" s="3" t="s">
        <v>48</v>
      </c>
      <c r="Y14" s="3" t="s">
        <v>53</v>
      </c>
      <c r="Z14" s="3" t="s">
        <v>123</v>
      </c>
      <c r="AA14" s="3" t="s">
        <v>221</v>
      </c>
      <c r="AB14" s="3" t="s">
        <v>222</v>
      </c>
      <c r="AC14" s="3" t="s">
        <v>111</v>
      </c>
      <c r="AD14" s="3" t="s">
        <v>223</v>
      </c>
      <c r="AE14" s="3" t="s">
        <v>224</v>
      </c>
      <c r="AF14" s="3" t="s">
        <v>96</v>
      </c>
      <c r="AG14" s="3" t="s">
        <v>48</v>
      </c>
      <c r="AI14" s="3" t="s">
        <v>169</v>
      </c>
      <c r="AJ14" s="3" t="s">
        <v>225</v>
      </c>
    </row>
    <row r="15" spans="1:36" ht="13.2" x14ac:dyDescent="0.25">
      <c r="A15" s="2">
        <v>43864.310778078703</v>
      </c>
      <c r="B15" s="3" t="s">
        <v>226</v>
      </c>
      <c r="C15" s="3" t="s">
        <v>227</v>
      </c>
      <c r="D15" s="3">
        <v>1093773223</v>
      </c>
      <c r="E15" s="3" t="s">
        <v>38</v>
      </c>
      <c r="F15" s="3">
        <v>25</v>
      </c>
      <c r="G15" s="4">
        <v>34529</v>
      </c>
      <c r="H15" s="3">
        <v>3206768693</v>
      </c>
      <c r="I15" s="3" t="s">
        <v>228</v>
      </c>
      <c r="J15" s="3" t="s">
        <v>229</v>
      </c>
      <c r="K15" s="3" t="s">
        <v>41</v>
      </c>
      <c r="L15" s="3" t="s">
        <v>42</v>
      </c>
      <c r="M15" s="3" t="s">
        <v>43</v>
      </c>
      <c r="N15" s="3" t="s">
        <v>44</v>
      </c>
      <c r="O15" s="3" t="s">
        <v>230</v>
      </c>
      <c r="P15" s="3" t="s">
        <v>46</v>
      </c>
      <c r="Q15" s="3" t="s">
        <v>231</v>
      </c>
      <c r="R15" s="3" t="s">
        <v>48</v>
      </c>
      <c r="S15" s="3" t="s">
        <v>49</v>
      </c>
      <c r="T15" s="3" t="s">
        <v>232</v>
      </c>
      <c r="U15" s="3" t="s">
        <v>51</v>
      </c>
      <c r="V15" s="3">
        <v>0</v>
      </c>
      <c r="W15" s="3" t="s">
        <v>52</v>
      </c>
      <c r="X15" s="3" t="s">
        <v>48</v>
      </c>
      <c r="Y15" s="3" t="s">
        <v>48</v>
      </c>
      <c r="Z15" s="3" t="s">
        <v>54</v>
      </c>
      <c r="AA15" s="3" t="s">
        <v>233</v>
      </c>
      <c r="AB15" s="3" t="s">
        <v>234</v>
      </c>
      <c r="AC15" s="3" t="s">
        <v>235</v>
      </c>
      <c r="AD15" s="3" t="s">
        <v>236</v>
      </c>
      <c r="AE15" s="3" t="s">
        <v>237</v>
      </c>
      <c r="AF15" s="3" t="s">
        <v>81</v>
      </c>
      <c r="AG15" s="3" t="s">
        <v>48</v>
      </c>
      <c r="AI15" s="3" t="s">
        <v>169</v>
      </c>
      <c r="AJ15" s="3" t="s">
        <v>238</v>
      </c>
    </row>
    <row r="16" spans="1:36" ht="13.2" x14ac:dyDescent="0.25">
      <c r="A16" s="2">
        <v>43864.310904247686</v>
      </c>
      <c r="B16" s="3" t="s">
        <v>239</v>
      </c>
      <c r="C16" s="3" t="s">
        <v>240</v>
      </c>
      <c r="D16" s="3">
        <v>88152535</v>
      </c>
      <c r="E16" s="3" t="s">
        <v>38</v>
      </c>
      <c r="F16" s="3">
        <v>63</v>
      </c>
      <c r="G16" s="4">
        <v>20817</v>
      </c>
      <c r="H16" s="3">
        <v>3163043388</v>
      </c>
      <c r="I16" s="3" t="s">
        <v>241</v>
      </c>
      <c r="J16" s="3" t="s">
        <v>242</v>
      </c>
      <c r="K16" s="3" t="s">
        <v>41</v>
      </c>
      <c r="L16" s="3" t="s">
        <v>42</v>
      </c>
      <c r="M16" s="3" t="s">
        <v>43</v>
      </c>
      <c r="N16" s="3" t="s">
        <v>44</v>
      </c>
      <c r="O16" s="3" t="s">
        <v>70</v>
      </c>
      <c r="P16" s="3" t="s">
        <v>134</v>
      </c>
      <c r="Q16" s="3" t="s">
        <v>243</v>
      </c>
      <c r="R16" s="3" t="s">
        <v>48</v>
      </c>
      <c r="S16" s="3" t="s">
        <v>244</v>
      </c>
      <c r="T16" s="3" t="s">
        <v>245</v>
      </c>
      <c r="U16" s="3" t="s">
        <v>51</v>
      </c>
      <c r="V16" s="3">
        <v>2</v>
      </c>
      <c r="W16" s="3" t="s">
        <v>203</v>
      </c>
      <c r="X16" s="3" t="s">
        <v>48</v>
      </c>
      <c r="Y16" s="3" t="s">
        <v>48</v>
      </c>
      <c r="Z16" s="3" t="s">
        <v>246</v>
      </c>
      <c r="AA16" s="3" t="s">
        <v>247</v>
      </c>
      <c r="AB16" s="3" t="s">
        <v>92</v>
      </c>
      <c r="AC16" s="3" t="s">
        <v>139</v>
      </c>
      <c r="AD16" s="3" t="s">
        <v>94</v>
      </c>
      <c r="AE16" s="3" t="s">
        <v>248</v>
      </c>
      <c r="AF16" s="3" t="s">
        <v>81</v>
      </c>
      <c r="AG16" s="3" t="s">
        <v>48</v>
      </c>
      <c r="AH16" s="3" t="s">
        <v>249</v>
      </c>
      <c r="AI16" s="3" t="s">
        <v>169</v>
      </c>
      <c r="AJ16" s="3" t="s">
        <v>250</v>
      </c>
    </row>
    <row r="17" spans="1:36" ht="13.2" x14ac:dyDescent="0.25">
      <c r="A17" s="2">
        <v>43864.310981550923</v>
      </c>
      <c r="B17" s="3" t="s">
        <v>239</v>
      </c>
      <c r="C17" s="3" t="s">
        <v>251</v>
      </c>
      <c r="D17" s="3">
        <v>1090402642</v>
      </c>
      <c r="E17" s="3" t="s">
        <v>38</v>
      </c>
      <c r="F17" s="3">
        <v>30</v>
      </c>
      <c r="G17" s="4">
        <v>32622</v>
      </c>
      <c r="H17" s="3">
        <v>3116690772</v>
      </c>
      <c r="I17" s="3" t="s">
        <v>252</v>
      </c>
      <c r="J17" s="3" t="s">
        <v>253</v>
      </c>
      <c r="K17" s="3" t="s">
        <v>163</v>
      </c>
      <c r="L17" s="3" t="s">
        <v>42</v>
      </c>
      <c r="M17" s="3" t="s">
        <v>43</v>
      </c>
      <c r="N17" s="3" t="s">
        <v>44</v>
      </c>
      <c r="O17" s="3" t="s">
        <v>254</v>
      </c>
      <c r="P17" s="3" t="s">
        <v>46</v>
      </c>
      <c r="Q17" s="3" t="s">
        <v>255</v>
      </c>
      <c r="R17" s="3" t="s">
        <v>48</v>
      </c>
      <c r="S17" s="3" t="s">
        <v>49</v>
      </c>
      <c r="T17" s="3" t="s">
        <v>232</v>
      </c>
      <c r="U17" s="3" t="s">
        <v>51</v>
      </c>
      <c r="V17" s="3">
        <v>2</v>
      </c>
      <c r="W17" s="3" t="s">
        <v>256</v>
      </c>
      <c r="X17" s="3" t="s">
        <v>48</v>
      </c>
      <c r="Y17" s="3" t="s">
        <v>53</v>
      </c>
      <c r="Z17" s="3" t="s">
        <v>54</v>
      </c>
      <c r="AA17" s="3" t="s">
        <v>257</v>
      </c>
      <c r="AB17" s="3" t="s">
        <v>258</v>
      </c>
      <c r="AC17" s="3" t="s">
        <v>93</v>
      </c>
      <c r="AD17" s="3" t="s">
        <v>259</v>
      </c>
      <c r="AE17" s="3" t="s">
        <v>126</v>
      </c>
      <c r="AF17" s="3" t="s">
        <v>81</v>
      </c>
      <c r="AG17" s="3" t="s">
        <v>53</v>
      </c>
      <c r="AH17" s="3" t="s">
        <v>260</v>
      </c>
      <c r="AI17" s="3" t="s">
        <v>128</v>
      </c>
      <c r="AJ17" s="3" t="s">
        <v>261</v>
      </c>
    </row>
    <row r="18" spans="1:36" ht="13.2" x14ac:dyDescent="0.25">
      <c r="A18" s="2">
        <v>43864.311669062503</v>
      </c>
      <c r="B18" s="3" t="s">
        <v>262</v>
      </c>
      <c r="C18" s="3" t="s">
        <v>263</v>
      </c>
      <c r="D18" s="3">
        <v>60323192</v>
      </c>
      <c r="E18" s="3" t="s">
        <v>101</v>
      </c>
      <c r="F18" s="3">
        <v>53</v>
      </c>
      <c r="G18" s="4">
        <v>24352</v>
      </c>
      <c r="H18" s="3">
        <v>3168763500</v>
      </c>
      <c r="I18" s="3" t="s">
        <v>264</v>
      </c>
      <c r="J18" s="3" t="s">
        <v>265</v>
      </c>
      <c r="K18" s="3" t="s">
        <v>266</v>
      </c>
      <c r="L18" s="3" t="s">
        <v>267</v>
      </c>
      <c r="M18" s="3" t="s">
        <v>69</v>
      </c>
      <c r="N18" s="3" t="s">
        <v>44</v>
      </c>
      <c r="O18" s="3" t="s">
        <v>45</v>
      </c>
      <c r="P18" s="3" t="s">
        <v>71</v>
      </c>
      <c r="Q18" s="3" t="s">
        <v>268</v>
      </c>
      <c r="R18" s="3" t="s">
        <v>48</v>
      </c>
      <c r="S18" s="3" t="s">
        <v>188</v>
      </c>
      <c r="T18" s="3" t="s">
        <v>269</v>
      </c>
      <c r="U18" s="3" t="s">
        <v>107</v>
      </c>
      <c r="V18" s="3">
        <v>0</v>
      </c>
      <c r="W18" s="3" t="s">
        <v>52</v>
      </c>
      <c r="X18" s="3" t="s">
        <v>48</v>
      </c>
      <c r="Y18" s="3" t="s">
        <v>53</v>
      </c>
      <c r="Z18" s="3" t="s">
        <v>123</v>
      </c>
      <c r="AA18" s="3" t="s">
        <v>190</v>
      </c>
      <c r="AB18" s="3" t="s">
        <v>270</v>
      </c>
      <c r="AC18" s="3" t="s">
        <v>271</v>
      </c>
      <c r="AD18" s="3" t="s">
        <v>272</v>
      </c>
      <c r="AE18" s="3" t="s">
        <v>273</v>
      </c>
      <c r="AF18" s="3" t="s">
        <v>274</v>
      </c>
      <c r="AG18" s="3" t="s">
        <v>53</v>
      </c>
      <c r="AH18" s="3" t="s">
        <v>275</v>
      </c>
      <c r="AI18" s="3" t="s">
        <v>128</v>
      </c>
      <c r="AJ18" s="3" t="s">
        <v>276</v>
      </c>
    </row>
    <row r="19" spans="1:36" ht="13.2" x14ac:dyDescent="0.25">
      <c r="A19" s="2">
        <v>43864.311738425924</v>
      </c>
      <c r="B19" s="3" t="s">
        <v>277</v>
      </c>
      <c r="C19" s="3" t="s">
        <v>278</v>
      </c>
      <c r="D19" s="3">
        <v>1093750755</v>
      </c>
      <c r="E19" s="3" t="s">
        <v>38</v>
      </c>
      <c r="F19" s="3">
        <v>30</v>
      </c>
      <c r="G19" s="4">
        <v>43968</v>
      </c>
      <c r="H19" s="3">
        <v>3135503544</v>
      </c>
      <c r="I19" s="3" t="s">
        <v>279</v>
      </c>
      <c r="J19" s="3" t="s">
        <v>280</v>
      </c>
      <c r="K19" s="3" t="s">
        <v>41</v>
      </c>
      <c r="L19" s="3" t="s">
        <v>42</v>
      </c>
      <c r="M19" s="3" t="s">
        <v>43</v>
      </c>
      <c r="N19" s="3" t="s">
        <v>44</v>
      </c>
      <c r="O19" s="3" t="s">
        <v>281</v>
      </c>
      <c r="P19" s="3" t="s">
        <v>46</v>
      </c>
      <c r="Q19" s="3" t="s">
        <v>46</v>
      </c>
      <c r="R19" s="3" t="s">
        <v>48</v>
      </c>
      <c r="S19" s="3" t="s">
        <v>168</v>
      </c>
      <c r="T19" s="3" t="s">
        <v>168</v>
      </c>
      <c r="U19" s="3" t="s">
        <v>107</v>
      </c>
      <c r="V19" s="3">
        <v>0</v>
      </c>
      <c r="W19" s="3" t="s">
        <v>52</v>
      </c>
      <c r="X19" s="3" t="s">
        <v>48</v>
      </c>
      <c r="Y19" s="3" t="s">
        <v>48</v>
      </c>
      <c r="Z19" s="3" t="s">
        <v>108</v>
      </c>
      <c r="AA19" s="3" t="s">
        <v>55</v>
      </c>
      <c r="AB19" s="3" t="s">
        <v>282</v>
      </c>
      <c r="AC19" s="3" t="s">
        <v>93</v>
      </c>
      <c r="AD19" s="3" t="s">
        <v>283</v>
      </c>
      <c r="AE19" s="3" t="s">
        <v>126</v>
      </c>
      <c r="AF19" s="3" t="s">
        <v>141</v>
      </c>
      <c r="AG19" s="3" t="s">
        <v>53</v>
      </c>
      <c r="AH19" s="3" t="s">
        <v>284</v>
      </c>
      <c r="AI19" s="3" t="s">
        <v>157</v>
      </c>
      <c r="AJ19" s="3" t="s">
        <v>63</v>
      </c>
    </row>
    <row r="20" spans="1:36" ht="13.2" x14ac:dyDescent="0.25">
      <c r="A20" s="2">
        <v>43864.312217175924</v>
      </c>
      <c r="B20" s="3" t="s">
        <v>285</v>
      </c>
      <c r="C20" s="3" t="s">
        <v>286</v>
      </c>
      <c r="D20" s="3">
        <v>13271559</v>
      </c>
      <c r="E20" s="3" t="s">
        <v>38</v>
      </c>
      <c r="F20" s="3">
        <v>34</v>
      </c>
      <c r="G20" s="4">
        <v>31113</v>
      </c>
      <c r="H20" s="3">
        <v>3124729498</v>
      </c>
      <c r="I20" s="3" t="s">
        <v>287</v>
      </c>
      <c r="J20" s="3" t="s">
        <v>288</v>
      </c>
      <c r="K20" s="3" t="s">
        <v>289</v>
      </c>
      <c r="L20" s="3" t="s">
        <v>42</v>
      </c>
      <c r="M20" s="3" t="s">
        <v>43</v>
      </c>
      <c r="N20" s="3" t="s">
        <v>44</v>
      </c>
      <c r="O20" s="3" t="s">
        <v>290</v>
      </c>
      <c r="P20" s="3" t="s">
        <v>46</v>
      </c>
      <c r="Q20" s="3" t="s">
        <v>291</v>
      </c>
      <c r="R20" s="3" t="s">
        <v>48</v>
      </c>
      <c r="S20" s="3" t="s">
        <v>122</v>
      </c>
      <c r="T20" s="3" t="s">
        <v>232</v>
      </c>
      <c r="U20" s="3" t="s">
        <v>51</v>
      </c>
      <c r="V20" s="3">
        <v>2</v>
      </c>
      <c r="W20" s="3" t="s">
        <v>292</v>
      </c>
      <c r="X20" s="3" t="s">
        <v>48</v>
      </c>
      <c r="Y20" s="3" t="s">
        <v>48</v>
      </c>
      <c r="Z20" s="3" t="s">
        <v>108</v>
      </c>
      <c r="AA20" s="3" t="s">
        <v>109</v>
      </c>
      <c r="AB20" s="3" t="s">
        <v>258</v>
      </c>
      <c r="AC20" s="3" t="s">
        <v>235</v>
      </c>
      <c r="AD20" s="3" t="s">
        <v>178</v>
      </c>
      <c r="AE20" s="3" t="s">
        <v>293</v>
      </c>
      <c r="AF20" s="3" t="s">
        <v>96</v>
      </c>
      <c r="AG20" s="3" t="s">
        <v>53</v>
      </c>
      <c r="AH20" s="3" t="s">
        <v>294</v>
      </c>
      <c r="AI20" s="3" t="s">
        <v>128</v>
      </c>
      <c r="AJ20" s="3" t="s">
        <v>295</v>
      </c>
    </row>
    <row r="21" spans="1:36" ht="13.2" x14ac:dyDescent="0.25">
      <c r="A21" s="2">
        <v>43864.312273657408</v>
      </c>
      <c r="B21" s="3" t="s">
        <v>296</v>
      </c>
      <c r="C21" s="3" t="s">
        <v>297</v>
      </c>
      <c r="D21" s="3">
        <v>1127051357</v>
      </c>
      <c r="E21" s="3" t="s">
        <v>38</v>
      </c>
      <c r="F21" s="3">
        <v>25</v>
      </c>
      <c r="G21" s="4">
        <v>34680</v>
      </c>
      <c r="H21" s="3">
        <v>3176379614</v>
      </c>
      <c r="I21" s="3" t="s">
        <v>298</v>
      </c>
      <c r="J21" s="3" t="s">
        <v>299</v>
      </c>
      <c r="K21" s="3" t="s">
        <v>41</v>
      </c>
      <c r="L21" s="3" t="s">
        <v>42</v>
      </c>
      <c r="M21" s="3" t="s">
        <v>43</v>
      </c>
      <c r="N21" s="3" t="s">
        <v>44</v>
      </c>
      <c r="O21" s="3" t="s">
        <v>300</v>
      </c>
      <c r="P21" s="3" t="s">
        <v>46</v>
      </c>
      <c r="Q21" s="3" t="s">
        <v>46</v>
      </c>
      <c r="R21" s="3" t="s">
        <v>48</v>
      </c>
      <c r="S21" s="3" t="s">
        <v>122</v>
      </c>
      <c r="T21" s="3" t="s">
        <v>301</v>
      </c>
      <c r="U21" s="3" t="s">
        <v>107</v>
      </c>
      <c r="V21" s="3">
        <v>2</v>
      </c>
      <c r="W21" s="3" t="s">
        <v>256</v>
      </c>
      <c r="X21" s="3" t="s">
        <v>48</v>
      </c>
      <c r="Y21" s="3" t="s">
        <v>53</v>
      </c>
      <c r="Z21" s="3" t="s">
        <v>54</v>
      </c>
      <c r="AA21" s="3" t="s">
        <v>55</v>
      </c>
      <c r="AB21" s="3" t="s">
        <v>302</v>
      </c>
      <c r="AC21" s="3" t="s">
        <v>303</v>
      </c>
      <c r="AD21" s="3" t="s">
        <v>304</v>
      </c>
      <c r="AE21" s="3" t="s">
        <v>305</v>
      </c>
      <c r="AF21" s="3" t="s">
        <v>141</v>
      </c>
      <c r="AG21" s="3" t="s">
        <v>53</v>
      </c>
      <c r="AH21" s="3" t="s">
        <v>306</v>
      </c>
      <c r="AI21" s="3" t="s">
        <v>307</v>
      </c>
      <c r="AJ21" s="3" t="s">
        <v>308</v>
      </c>
    </row>
    <row r="22" spans="1:36" ht="13.2" x14ac:dyDescent="0.25">
      <c r="A22" s="2">
        <v>43864.312540416664</v>
      </c>
      <c r="B22" s="3" t="s">
        <v>309</v>
      </c>
      <c r="C22" s="3" t="s">
        <v>310</v>
      </c>
      <c r="D22" s="3">
        <v>1093774097</v>
      </c>
      <c r="E22" s="3" t="s">
        <v>101</v>
      </c>
      <c r="F22" s="3">
        <v>25</v>
      </c>
      <c r="G22" s="4">
        <v>34585</v>
      </c>
      <c r="H22" s="3">
        <v>3208721502</v>
      </c>
      <c r="I22" s="3" t="s">
        <v>311</v>
      </c>
      <c r="J22" s="3" t="s">
        <v>312</v>
      </c>
      <c r="K22" s="3" t="s">
        <v>313</v>
      </c>
      <c r="L22" s="3" t="s">
        <v>42</v>
      </c>
      <c r="M22" s="3" t="s">
        <v>69</v>
      </c>
      <c r="N22" s="3" t="s">
        <v>44</v>
      </c>
      <c r="O22" s="3" t="s">
        <v>121</v>
      </c>
      <c r="P22" s="3" t="s">
        <v>314</v>
      </c>
      <c r="Q22" s="3" t="s">
        <v>315</v>
      </c>
      <c r="R22" s="3" t="s">
        <v>48</v>
      </c>
      <c r="S22" s="3" t="s">
        <v>316</v>
      </c>
      <c r="T22" s="3" t="s">
        <v>317</v>
      </c>
      <c r="U22" s="3" t="s">
        <v>51</v>
      </c>
      <c r="V22" s="3">
        <v>1</v>
      </c>
      <c r="W22" s="3" t="s">
        <v>75</v>
      </c>
      <c r="X22" s="3" t="s">
        <v>48</v>
      </c>
      <c r="Y22" s="3" t="s">
        <v>48</v>
      </c>
      <c r="Z22" s="3" t="s">
        <v>123</v>
      </c>
      <c r="AA22" s="3" t="s">
        <v>318</v>
      </c>
      <c r="AB22" s="3" t="s">
        <v>302</v>
      </c>
      <c r="AC22" s="3" t="s">
        <v>57</v>
      </c>
      <c r="AD22" s="3" t="s">
        <v>319</v>
      </c>
      <c r="AE22" s="3" t="s">
        <v>320</v>
      </c>
      <c r="AF22" s="3" t="s">
        <v>321</v>
      </c>
      <c r="AG22" s="3" t="s">
        <v>48</v>
      </c>
      <c r="AH22" s="3" t="s">
        <v>322</v>
      </c>
      <c r="AI22" s="3" t="s">
        <v>115</v>
      </c>
      <c r="AJ22" s="3" t="s">
        <v>323</v>
      </c>
    </row>
    <row r="23" spans="1:36" ht="13.2" x14ac:dyDescent="0.25">
      <c r="A23" s="2">
        <v>43864.312929421299</v>
      </c>
      <c r="B23" s="3" t="s">
        <v>324</v>
      </c>
      <c r="C23" s="3" t="s">
        <v>325</v>
      </c>
      <c r="D23" s="3">
        <v>1093769878</v>
      </c>
      <c r="E23" s="3" t="s">
        <v>101</v>
      </c>
      <c r="F23" s="3">
        <v>26</v>
      </c>
      <c r="G23" s="4">
        <v>34269</v>
      </c>
      <c r="H23" s="3">
        <v>3127146112</v>
      </c>
      <c r="I23" s="3" t="s">
        <v>326</v>
      </c>
      <c r="J23" s="3" t="s">
        <v>327</v>
      </c>
      <c r="K23" s="3" t="s">
        <v>328</v>
      </c>
      <c r="L23" s="3" t="s">
        <v>42</v>
      </c>
      <c r="M23" s="3" t="s">
        <v>69</v>
      </c>
      <c r="N23" s="3" t="s">
        <v>44</v>
      </c>
      <c r="O23" s="3" t="s">
        <v>121</v>
      </c>
      <c r="P23" s="3" t="s">
        <v>164</v>
      </c>
      <c r="Q23" s="3" t="s">
        <v>329</v>
      </c>
      <c r="R23" s="3" t="s">
        <v>48</v>
      </c>
      <c r="S23" s="3" t="s">
        <v>330</v>
      </c>
      <c r="T23" s="3" t="s">
        <v>331</v>
      </c>
      <c r="U23" s="3" t="s">
        <v>107</v>
      </c>
      <c r="V23" s="3">
        <v>2</v>
      </c>
      <c r="W23" s="3" t="s">
        <v>220</v>
      </c>
      <c r="X23" s="3" t="s">
        <v>48</v>
      </c>
      <c r="Y23" s="3" t="s">
        <v>48</v>
      </c>
      <c r="Z23" s="3" t="s">
        <v>54</v>
      </c>
      <c r="AA23" s="3" t="s">
        <v>55</v>
      </c>
      <c r="AB23" s="3" t="s">
        <v>234</v>
      </c>
      <c r="AC23" s="3" t="s">
        <v>235</v>
      </c>
      <c r="AD23" s="3" t="s">
        <v>259</v>
      </c>
      <c r="AE23" s="3" t="s">
        <v>126</v>
      </c>
      <c r="AF23" s="3" t="s">
        <v>81</v>
      </c>
      <c r="AG23" s="3" t="s">
        <v>48</v>
      </c>
      <c r="AH23" s="3" t="s">
        <v>332</v>
      </c>
      <c r="AI23" s="3" t="s">
        <v>169</v>
      </c>
      <c r="AJ23" s="3" t="s">
        <v>333</v>
      </c>
    </row>
    <row r="24" spans="1:36" ht="13.2" x14ac:dyDescent="0.25">
      <c r="A24" s="2">
        <v>43864.313018796296</v>
      </c>
      <c r="B24" s="3" t="s">
        <v>324</v>
      </c>
      <c r="C24" s="3" t="s">
        <v>325</v>
      </c>
      <c r="D24" s="3">
        <v>1093769878</v>
      </c>
      <c r="E24" s="3" t="s">
        <v>101</v>
      </c>
      <c r="F24" s="3">
        <v>26</v>
      </c>
      <c r="G24" s="4">
        <v>34269</v>
      </c>
      <c r="H24" s="3">
        <v>3127146112</v>
      </c>
      <c r="I24" s="3" t="s">
        <v>326</v>
      </c>
      <c r="J24" s="3" t="s">
        <v>327</v>
      </c>
      <c r="K24" s="3" t="s">
        <v>328</v>
      </c>
      <c r="L24" s="3" t="s">
        <v>42</v>
      </c>
      <c r="M24" s="3" t="s">
        <v>69</v>
      </c>
      <c r="N24" s="3" t="s">
        <v>44</v>
      </c>
      <c r="O24" s="3" t="s">
        <v>121</v>
      </c>
      <c r="P24" s="3" t="s">
        <v>164</v>
      </c>
      <c r="Q24" s="3" t="s">
        <v>329</v>
      </c>
      <c r="R24" s="3" t="s">
        <v>48</v>
      </c>
      <c r="S24" s="3" t="s">
        <v>330</v>
      </c>
      <c r="T24" s="3" t="s">
        <v>331</v>
      </c>
      <c r="U24" s="3" t="s">
        <v>107</v>
      </c>
      <c r="V24" s="3">
        <v>2</v>
      </c>
      <c r="W24" s="3" t="s">
        <v>220</v>
      </c>
      <c r="X24" s="3" t="s">
        <v>48</v>
      </c>
      <c r="Y24" s="3" t="s">
        <v>48</v>
      </c>
      <c r="Z24" s="3" t="s">
        <v>54</v>
      </c>
      <c r="AA24" s="3" t="s">
        <v>55</v>
      </c>
      <c r="AB24" s="3" t="s">
        <v>234</v>
      </c>
      <c r="AC24" s="3" t="s">
        <v>235</v>
      </c>
      <c r="AD24" s="3" t="s">
        <v>259</v>
      </c>
      <c r="AE24" s="3" t="s">
        <v>126</v>
      </c>
      <c r="AF24" s="3" t="s">
        <v>81</v>
      </c>
      <c r="AG24" s="3" t="s">
        <v>48</v>
      </c>
      <c r="AH24" s="3" t="s">
        <v>332</v>
      </c>
      <c r="AI24" s="3" t="s">
        <v>169</v>
      </c>
      <c r="AJ24" s="3" t="s">
        <v>333</v>
      </c>
    </row>
    <row r="25" spans="1:36" ht="13.2" x14ac:dyDescent="0.25">
      <c r="A25" s="2">
        <v>43864.313439398145</v>
      </c>
      <c r="B25" s="3" t="s">
        <v>239</v>
      </c>
      <c r="C25" s="3" t="s">
        <v>334</v>
      </c>
      <c r="D25" s="3">
        <v>91002261</v>
      </c>
      <c r="E25" s="3" t="s">
        <v>38</v>
      </c>
      <c r="F25" s="3">
        <v>51</v>
      </c>
      <c r="G25" s="4">
        <v>24968</v>
      </c>
      <c r="H25" s="3">
        <v>3143503835</v>
      </c>
      <c r="I25" s="3" t="s">
        <v>335</v>
      </c>
      <c r="J25" s="3" t="s">
        <v>336</v>
      </c>
      <c r="K25" s="3" t="s">
        <v>337</v>
      </c>
      <c r="L25" s="3" t="s">
        <v>42</v>
      </c>
      <c r="M25" s="3" t="s">
        <v>43</v>
      </c>
      <c r="N25" s="3" t="s">
        <v>44</v>
      </c>
      <c r="O25" s="3" t="s">
        <v>338</v>
      </c>
      <c r="P25" s="3" t="s">
        <v>134</v>
      </c>
      <c r="R25" s="3" t="s">
        <v>48</v>
      </c>
      <c r="S25" s="3" t="s">
        <v>122</v>
      </c>
      <c r="T25" s="3" t="s">
        <v>339</v>
      </c>
      <c r="U25" s="3" t="s">
        <v>340</v>
      </c>
      <c r="V25" s="3" t="s">
        <v>341</v>
      </c>
      <c r="W25" s="3" t="s">
        <v>342</v>
      </c>
      <c r="X25" s="3" t="s">
        <v>48</v>
      </c>
      <c r="Y25" s="3" t="s">
        <v>53</v>
      </c>
      <c r="Z25" s="3" t="s">
        <v>123</v>
      </c>
      <c r="AA25" s="3" t="s">
        <v>109</v>
      </c>
      <c r="AB25" s="3" t="s">
        <v>92</v>
      </c>
      <c r="AC25" s="3" t="s">
        <v>93</v>
      </c>
      <c r="AD25" s="3" t="s">
        <v>125</v>
      </c>
      <c r="AE25" s="3" t="s">
        <v>167</v>
      </c>
      <c r="AF25" s="3" t="s">
        <v>321</v>
      </c>
      <c r="AG25" s="3" t="s">
        <v>48</v>
      </c>
      <c r="AI25" s="3" t="s">
        <v>169</v>
      </c>
      <c r="AJ25" s="3" t="s">
        <v>343</v>
      </c>
    </row>
    <row r="26" spans="1:36" ht="13.2" x14ac:dyDescent="0.25">
      <c r="A26" s="2">
        <v>43864.313884074072</v>
      </c>
      <c r="B26" s="3" t="s">
        <v>344</v>
      </c>
      <c r="C26" s="3" t="s">
        <v>345</v>
      </c>
      <c r="D26" s="3">
        <v>1093757366</v>
      </c>
      <c r="E26" s="3" t="s">
        <v>101</v>
      </c>
      <c r="F26" s="3">
        <v>30</v>
      </c>
      <c r="G26" s="4">
        <v>32865</v>
      </c>
      <c r="H26" s="3">
        <v>3163619818</v>
      </c>
      <c r="I26" s="3" t="s">
        <v>346</v>
      </c>
      <c r="J26" s="3" t="s">
        <v>347</v>
      </c>
      <c r="K26" s="3" t="s">
        <v>348</v>
      </c>
      <c r="L26" s="3" t="s">
        <v>42</v>
      </c>
      <c r="M26" s="3" t="s">
        <v>43</v>
      </c>
      <c r="N26" s="3" t="s">
        <v>44</v>
      </c>
      <c r="O26" s="3" t="s">
        <v>349</v>
      </c>
      <c r="P26" s="3" t="s">
        <v>314</v>
      </c>
      <c r="Q26" s="3" t="s">
        <v>350</v>
      </c>
      <c r="R26" s="3" t="s">
        <v>48</v>
      </c>
      <c r="S26" s="3" t="s">
        <v>351</v>
      </c>
      <c r="T26" s="3" t="s">
        <v>352</v>
      </c>
      <c r="U26" s="3" t="s">
        <v>51</v>
      </c>
      <c r="V26" s="3">
        <v>0</v>
      </c>
      <c r="W26" s="3" t="s">
        <v>52</v>
      </c>
      <c r="X26" s="3" t="s">
        <v>48</v>
      </c>
      <c r="Y26" s="3" t="s">
        <v>48</v>
      </c>
      <c r="Z26" s="3" t="s">
        <v>123</v>
      </c>
      <c r="AA26" s="3" t="s">
        <v>353</v>
      </c>
      <c r="AB26" s="3" t="s">
        <v>354</v>
      </c>
      <c r="AC26" s="3" t="s">
        <v>57</v>
      </c>
      <c r="AD26" s="3" t="s">
        <v>355</v>
      </c>
      <c r="AE26" s="3" t="s">
        <v>320</v>
      </c>
      <c r="AF26" s="3" t="s">
        <v>356</v>
      </c>
      <c r="AG26" s="3" t="s">
        <v>53</v>
      </c>
      <c r="AH26" s="3" t="s">
        <v>357</v>
      </c>
      <c r="AI26" s="3" t="s">
        <v>358</v>
      </c>
      <c r="AJ26" s="3" t="s">
        <v>359</v>
      </c>
    </row>
    <row r="27" spans="1:36" ht="13.2" x14ac:dyDescent="0.25">
      <c r="A27" s="2">
        <v>43864.314006759261</v>
      </c>
      <c r="B27" s="3" t="s">
        <v>360</v>
      </c>
      <c r="C27" s="3" t="s">
        <v>361</v>
      </c>
      <c r="D27" s="3">
        <v>1090428604</v>
      </c>
      <c r="E27" s="3" t="s">
        <v>38</v>
      </c>
      <c r="F27" s="3">
        <v>32</v>
      </c>
      <c r="G27" s="4">
        <v>31962</v>
      </c>
      <c r="H27" s="3">
        <v>3022615401</v>
      </c>
      <c r="I27" s="3" t="s">
        <v>362</v>
      </c>
      <c r="J27" s="3" t="s">
        <v>363</v>
      </c>
      <c r="K27" s="3" t="s">
        <v>41</v>
      </c>
      <c r="L27" s="3" t="s">
        <v>42</v>
      </c>
      <c r="M27" s="3" t="s">
        <v>43</v>
      </c>
      <c r="N27" s="3" t="s">
        <v>44</v>
      </c>
      <c r="O27" s="3" t="s">
        <v>70</v>
      </c>
      <c r="P27" s="3" t="s">
        <v>46</v>
      </c>
      <c r="R27" s="3" t="s">
        <v>48</v>
      </c>
      <c r="S27" s="3" t="s">
        <v>364</v>
      </c>
      <c r="T27" s="3" t="s">
        <v>50</v>
      </c>
      <c r="U27" s="3" t="s">
        <v>51</v>
      </c>
      <c r="V27" s="3">
        <v>1</v>
      </c>
      <c r="W27" s="3" t="s">
        <v>75</v>
      </c>
      <c r="X27" s="3" t="s">
        <v>48</v>
      </c>
      <c r="Y27" s="3" t="s">
        <v>53</v>
      </c>
      <c r="Z27" s="3" t="s">
        <v>123</v>
      </c>
      <c r="AA27" s="3" t="s">
        <v>55</v>
      </c>
      <c r="AB27" s="3" t="s">
        <v>234</v>
      </c>
      <c r="AC27" s="3" t="s">
        <v>57</v>
      </c>
      <c r="AD27" s="3" t="s">
        <v>272</v>
      </c>
      <c r="AE27" s="3" t="s">
        <v>365</v>
      </c>
      <c r="AF27" s="3" t="s">
        <v>141</v>
      </c>
      <c r="AG27" s="3" t="s">
        <v>48</v>
      </c>
      <c r="AI27" s="3" t="s">
        <v>169</v>
      </c>
      <c r="AJ27" s="3" t="s">
        <v>366</v>
      </c>
    </row>
    <row r="28" spans="1:36" ht="13.2" x14ac:dyDescent="0.25">
      <c r="A28" s="2">
        <v>43864.314949479165</v>
      </c>
      <c r="B28" s="3" t="s">
        <v>367</v>
      </c>
      <c r="C28" s="3" t="s">
        <v>368</v>
      </c>
      <c r="D28" s="3">
        <v>1090495470</v>
      </c>
      <c r="E28" s="3" t="s">
        <v>101</v>
      </c>
      <c r="F28" s="3">
        <v>23</v>
      </c>
      <c r="G28" s="4">
        <v>35147</v>
      </c>
      <c r="H28" s="3">
        <v>3013162664</v>
      </c>
      <c r="I28" s="3" t="s">
        <v>369</v>
      </c>
      <c r="J28" s="3" t="s">
        <v>370</v>
      </c>
      <c r="K28" s="3" t="s">
        <v>371</v>
      </c>
      <c r="L28" s="3" t="s">
        <v>42</v>
      </c>
      <c r="M28" s="3" t="s">
        <v>69</v>
      </c>
      <c r="N28" s="3" t="s">
        <v>44</v>
      </c>
      <c r="O28" s="3" t="s">
        <v>70</v>
      </c>
      <c r="P28" s="3" t="s">
        <v>71</v>
      </c>
      <c r="Q28" s="3" t="s">
        <v>372</v>
      </c>
      <c r="R28" s="3" t="s">
        <v>48</v>
      </c>
      <c r="S28" s="3" t="s">
        <v>73</v>
      </c>
      <c r="T28" s="3" t="s">
        <v>373</v>
      </c>
      <c r="U28" s="3" t="s">
        <v>107</v>
      </c>
      <c r="V28" s="3">
        <v>0</v>
      </c>
      <c r="W28" s="3" t="s">
        <v>52</v>
      </c>
      <c r="X28" s="3" t="s">
        <v>48</v>
      </c>
      <c r="Y28" s="3" t="s">
        <v>48</v>
      </c>
      <c r="Z28" s="3" t="s">
        <v>123</v>
      </c>
      <c r="AA28" s="3" t="s">
        <v>109</v>
      </c>
      <c r="AB28" s="3" t="s">
        <v>374</v>
      </c>
      <c r="AC28" s="3" t="s">
        <v>375</v>
      </c>
      <c r="AD28" s="3" t="s">
        <v>376</v>
      </c>
      <c r="AE28" s="3" t="s">
        <v>377</v>
      </c>
      <c r="AF28" s="3" t="s">
        <v>378</v>
      </c>
      <c r="AG28" s="3" t="s">
        <v>53</v>
      </c>
      <c r="AH28" s="3" t="s">
        <v>379</v>
      </c>
      <c r="AI28" s="3" t="s">
        <v>380</v>
      </c>
      <c r="AJ28" s="3" t="s">
        <v>381</v>
      </c>
    </row>
    <row r="29" spans="1:36" ht="13.2" x14ac:dyDescent="0.25">
      <c r="A29" s="2">
        <v>43864.315371481483</v>
      </c>
      <c r="B29" s="3" t="s">
        <v>382</v>
      </c>
      <c r="C29" s="3" t="s">
        <v>383</v>
      </c>
      <c r="D29" s="3">
        <v>1193407582</v>
      </c>
      <c r="E29" s="3" t="s">
        <v>38</v>
      </c>
      <c r="F29" s="3">
        <v>21</v>
      </c>
      <c r="G29" s="4">
        <v>35981</v>
      </c>
      <c r="H29" s="3">
        <v>3203665465</v>
      </c>
      <c r="I29" s="3" t="s">
        <v>384</v>
      </c>
      <c r="J29" s="3" t="s">
        <v>385</v>
      </c>
      <c r="K29" s="3" t="s">
        <v>41</v>
      </c>
      <c r="L29" s="3" t="s">
        <v>42</v>
      </c>
      <c r="M29" s="3" t="s">
        <v>43</v>
      </c>
      <c r="N29" s="3" t="s">
        <v>44</v>
      </c>
      <c r="O29" s="3" t="s">
        <v>254</v>
      </c>
      <c r="P29" s="3" t="s">
        <v>46</v>
      </c>
      <c r="Q29" s="3" t="s">
        <v>386</v>
      </c>
      <c r="R29" s="3" t="s">
        <v>48</v>
      </c>
      <c r="S29" s="3" t="s">
        <v>168</v>
      </c>
      <c r="T29" s="3" t="s">
        <v>232</v>
      </c>
      <c r="U29" s="3" t="s">
        <v>107</v>
      </c>
      <c r="V29" s="3">
        <v>0</v>
      </c>
      <c r="W29" s="3" t="s">
        <v>52</v>
      </c>
      <c r="X29" s="3" t="s">
        <v>48</v>
      </c>
      <c r="Y29" s="3" t="s">
        <v>48</v>
      </c>
      <c r="Z29" s="3" t="s">
        <v>123</v>
      </c>
      <c r="AA29" s="3" t="s">
        <v>55</v>
      </c>
      <c r="AB29" s="3" t="s">
        <v>124</v>
      </c>
      <c r="AC29" s="3" t="s">
        <v>93</v>
      </c>
      <c r="AD29" s="3" t="s">
        <v>387</v>
      </c>
      <c r="AE29" s="3" t="s">
        <v>140</v>
      </c>
      <c r="AF29" s="3" t="s">
        <v>141</v>
      </c>
      <c r="AG29" s="3" t="s">
        <v>48</v>
      </c>
      <c r="AH29" s="3" t="s">
        <v>260</v>
      </c>
      <c r="AI29" s="3" t="s">
        <v>128</v>
      </c>
      <c r="AJ29" s="3" t="s">
        <v>261</v>
      </c>
    </row>
    <row r="30" spans="1:36" ht="13.2" x14ac:dyDescent="0.25">
      <c r="A30" s="2">
        <v>43864.316727638885</v>
      </c>
      <c r="B30" s="3" t="s">
        <v>239</v>
      </c>
      <c r="C30" s="3" t="s">
        <v>388</v>
      </c>
      <c r="D30" s="3">
        <v>13252609</v>
      </c>
      <c r="E30" s="3" t="s">
        <v>38</v>
      </c>
      <c r="F30" s="3">
        <v>67</v>
      </c>
      <c r="G30" s="4">
        <v>19142</v>
      </c>
      <c r="H30" s="3">
        <v>3107405624</v>
      </c>
      <c r="I30" s="3" t="s">
        <v>389</v>
      </c>
      <c r="J30" s="3" t="s">
        <v>390</v>
      </c>
      <c r="K30" s="3" t="s">
        <v>391</v>
      </c>
      <c r="L30" s="3" t="s">
        <v>42</v>
      </c>
      <c r="M30" s="3" t="s">
        <v>43</v>
      </c>
      <c r="N30" s="3" t="s">
        <v>44</v>
      </c>
      <c r="O30" s="3" t="s">
        <v>290</v>
      </c>
      <c r="P30" s="3" t="s">
        <v>46</v>
      </c>
      <c r="Q30" s="3" t="s">
        <v>392</v>
      </c>
      <c r="R30" s="3" t="s">
        <v>48</v>
      </c>
      <c r="S30" s="3" t="s">
        <v>122</v>
      </c>
      <c r="T30" s="3" t="s">
        <v>393</v>
      </c>
      <c r="U30" s="3" t="s">
        <v>51</v>
      </c>
      <c r="V30" s="3">
        <v>4</v>
      </c>
      <c r="W30" s="3" t="s">
        <v>394</v>
      </c>
      <c r="X30" s="3" t="s">
        <v>48</v>
      </c>
      <c r="Y30" s="3" t="s">
        <v>48</v>
      </c>
      <c r="Z30" s="3" t="s">
        <v>108</v>
      </c>
      <c r="AA30" s="3" t="s">
        <v>109</v>
      </c>
      <c r="AB30" s="3" t="s">
        <v>395</v>
      </c>
      <c r="AC30" s="3" t="s">
        <v>93</v>
      </c>
      <c r="AD30" s="3" t="s">
        <v>125</v>
      </c>
      <c r="AE30" s="3" t="s">
        <v>140</v>
      </c>
      <c r="AF30" s="3" t="s">
        <v>60</v>
      </c>
      <c r="AG30" s="3" t="s">
        <v>48</v>
      </c>
      <c r="AH30" s="3" t="s">
        <v>396</v>
      </c>
      <c r="AI30" s="3" t="s">
        <v>397</v>
      </c>
      <c r="AJ30" s="3" t="s">
        <v>398</v>
      </c>
    </row>
    <row r="31" spans="1:36" ht="13.2" x14ac:dyDescent="0.25">
      <c r="A31" s="2">
        <v>43864.318032048614</v>
      </c>
      <c r="B31" s="3" t="s">
        <v>399</v>
      </c>
      <c r="C31" s="3" t="s">
        <v>400</v>
      </c>
      <c r="D31" s="3">
        <v>1093740230</v>
      </c>
      <c r="E31" s="3" t="s">
        <v>38</v>
      </c>
      <c r="F31" s="3">
        <v>32</v>
      </c>
      <c r="G31" s="4">
        <v>31910</v>
      </c>
      <c r="H31" s="3">
        <v>3187174698</v>
      </c>
      <c r="I31" s="3" t="s">
        <v>401</v>
      </c>
      <c r="J31" s="3" t="s">
        <v>402</v>
      </c>
      <c r="K31" s="3" t="s">
        <v>403</v>
      </c>
      <c r="L31" s="3" t="s">
        <v>42</v>
      </c>
      <c r="M31" s="3" t="s">
        <v>43</v>
      </c>
      <c r="N31" s="3" t="s">
        <v>44</v>
      </c>
      <c r="O31" s="3" t="s">
        <v>121</v>
      </c>
      <c r="P31" s="3" t="s">
        <v>46</v>
      </c>
      <c r="Q31" s="3" t="s">
        <v>386</v>
      </c>
      <c r="R31" s="3" t="s">
        <v>48</v>
      </c>
      <c r="S31" s="3" t="s">
        <v>122</v>
      </c>
      <c r="T31" s="3" t="s">
        <v>404</v>
      </c>
      <c r="U31" s="3" t="s">
        <v>51</v>
      </c>
      <c r="V31" s="3">
        <v>0</v>
      </c>
      <c r="W31" s="3" t="s">
        <v>52</v>
      </c>
      <c r="X31" s="3" t="s">
        <v>48</v>
      </c>
      <c r="Y31" s="3" t="s">
        <v>48</v>
      </c>
      <c r="Z31" s="3" t="s">
        <v>108</v>
      </c>
      <c r="AA31" s="3" t="s">
        <v>152</v>
      </c>
      <c r="AB31" s="3" t="s">
        <v>270</v>
      </c>
      <c r="AC31" s="3" t="s">
        <v>235</v>
      </c>
      <c r="AD31" s="3" t="s">
        <v>405</v>
      </c>
      <c r="AE31" s="3" t="s">
        <v>155</v>
      </c>
      <c r="AF31" s="3" t="s">
        <v>96</v>
      </c>
      <c r="AG31" s="3" t="s">
        <v>53</v>
      </c>
      <c r="AH31" s="3" t="s">
        <v>406</v>
      </c>
      <c r="AI31" s="3" t="s">
        <v>407</v>
      </c>
      <c r="AJ31" s="3" t="s">
        <v>408</v>
      </c>
    </row>
    <row r="32" spans="1:36" ht="13.2" x14ac:dyDescent="0.25">
      <c r="A32" s="2">
        <v>43864.318566782407</v>
      </c>
      <c r="B32" s="3" t="s">
        <v>409</v>
      </c>
      <c r="C32" s="3" t="s">
        <v>410</v>
      </c>
      <c r="D32" s="3">
        <v>37279109</v>
      </c>
      <c r="E32" s="3" t="s">
        <v>101</v>
      </c>
      <c r="F32" s="3">
        <v>39</v>
      </c>
      <c r="G32" s="4">
        <v>29592</v>
      </c>
      <c r="H32" s="3">
        <v>3203847459</v>
      </c>
      <c r="I32" s="3" t="s">
        <v>411</v>
      </c>
      <c r="J32" s="3" t="s">
        <v>412</v>
      </c>
      <c r="K32" s="3" t="s">
        <v>413</v>
      </c>
      <c r="L32" s="3" t="s">
        <v>42</v>
      </c>
      <c r="M32" s="3" t="s">
        <v>69</v>
      </c>
      <c r="N32" s="3" t="s">
        <v>44</v>
      </c>
      <c r="O32" s="3" t="s">
        <v>338</v>
      </c>
      <c r="P32" s="3" t="s">
        <v>71</v>
      </c>
      <c r="Q32" s="3" t="s">
        <v>414</v>
      </c>
      <c r="R32" s="3" t="s">
        <v>48</v>
      </c>
      <c r="S32" s="3" t="s">
        <v>73</v>
      </c>
      <c r="T32" s="3" t="s">
        <v>415</v>
      </c>
      <c r="U32" s="3" t="s">
        <v>51</v>
      </c>
      <c r="V32" s="3">
        <v>0</v>
      </c>
      <c r="W32" s="3" t="s">
        <v>52</v>
      </c>
      <c r="X32" s="3" t="s">
        <v>48</v>
      </c>
      <c r="Y32" s="3" t="s">
        <v>53</v>
      </c>
      <c r="Z32" s="3" t="s">
        <v>108</v>
      </c>
      <c r="AA32" s="3" t="s">
        <v>416</v>
      </c>
      <c r="AB32" s="3" t="s">
        <v>417</v>
      </c>
      <c r="AC32" s="3" t="s">
        <v>57</v>
      </c>
      <c r="AD32" s="3" t="s">
        <v>272</v>
      </c>
      <c r="AE32" s="3" t="s">
        <v>418</v>
      </c>
      <c r="AF32" s="3" t="s">
        <v>81</v>
      </c>
      <c r="AG32" s="3" t="s">
        <v>48</v>
      </c>
      <c r="AH32" s="3" t="s">
        <v>419</v>
      </c>
      <c r="AI32" s="3" t="s">
        <v>169</v>
      </c>
      <c r="AJ32" s="3" t="s">
        <v>420</v>
      </c>
    </row>
    <row r="33" spans="1:36" ht="13.2" x14ac:dyDescent="0.25">
      <c r="A33" s="2">
        <v>43864.318668611115</v>
      </c>
      <c r="B33" s="3" t="s">
        <v>421</v>
      </c>
      <c r="C33" s="3" t="s">
        <v>422</v>
      </c>
      <c r="D33" s="3">
        <v>1093788930</v>
      </c>
      <c r="E33" s="3" t="s">
        <v>38</v>
      </c>
      <c r="F33" s="3">
        <v>22</v>
      </c>
      <c r="G33" s="4">
        <v>35465</v>
      </c>
      <c r="H33" s="3">
        <v>3107708263</v>
      </c>
      <c r="I33" s="3" t="s">
        <v>423</v>
      </c>
      <c r="J33" s="3" t="s">
        <v>424</v>
      </c>
      <c r="K33" s="3" t="s">
        <v>425</v>
      </c>
      <c r="L33" s="3" t="s">
        <v>42</v>
      </c>
      <c r="M33" s="3" t="s">
        <v>43</v>
      </c>
      <c r="N33" s="3" t="s">
        <v>426</v>
      </c>
      <c r="O33" s="3" t="s">
        <v>121</v>
      </c>
      <c r="P33" s="3" t="s">
        <v>427</v>
      </c>
      <c r="Q33" s="3" t="s">
        <v>428</v>
      </c>
      <c r="R33" s="3" t="s">
        <v>48</v>
      </c>
      <c r="S33" s="3" t="s">
        <v>429</v>
      </c>
      <c r="T33" s="3" t="s">
        <v>430</v>
      </c>
      <c r="U33" s="3" t="s">
        <v>107</v>
      </c>
      <c r="V33" s="3">
        <v>0</v>
      </c>
      <c r="W33" s="3" t="s">
        <v>52</v>
      </c>
      <c r="X33" s="3" t="s">
        <v>48</v>
      </c>
      <c r="Y33" s="3" t="s">
        <v>53</v>
      </c>
      <c r="Z33" s="3" t="s">
        <v>123</v>
      </c>
      <c r="AA33" s="3" t="s">
        <v>204</v>
      </c>
      <c r="AB33" s="3" t="s">
        <v>431</v>
      </c>
      <c r="AC33" s="3" t="s">
        <v>139</v>
      </c>
      <c r="AD33" s="3" t="s">
        <v>223</v>
      </c>
      <c r="AE33" s="3" t="s">
        <v>432</v>
      </c>
      <c r="AF33" s="3" t="s">
        <v>81</v>
      </c>
      <c r="AG33" s="3" t="s">
        <v>53</v>
      </c>
      <c r="AH33" s="3" t="s">
        <v>433</v>
      </c>
      <c r="AI33" s="3" t="s">
        <v>434</v>
      </c>
      <c r="AJ33" s="3" t="s">
        <v>333</v>
      </c>
    </row>
    <row r="34" spans="1:36" ht="13.2" x14ac:dyDescent="0.25">
      <c r="A34" s="2">
        <v>43864.318836099541</v>
      </c>
      <c r="B34" s="3" t="s">
        <v>435</v>
      </c>
      <c r="C34" s="3" t="s">
        <v>436</v>
      </c>
      <c r="D34" s="3">
        <v>1090439853</v>
      </c>
      <c r="E34" s="3" t="s">
        <v>101</v>
      </c>
      <c r="F34" s="3">
        <v>28</v>
      </c>
      <c r="G34" s="4">
        <v>33488</v>
      </c>
      <c r="H34" s="3">
        <v>3007584214</v>
      </c>
      <c r="I34" s="3" t="s">
        <v>437</v>
      </c>
      <c r="J34" s="3" t="s">
        <v>438</v>
      </c>
      <c r="K34" s="3" t="s">
        <v>218</v>
      </c>
      <c r="L34" s="3" t="s">
        <v>42</v>
      </c>
      <c r="M34" s="3" t="s">
        <v>69</v>
      </c>
      <c r="N34" s="3" t="s">
        <v>44</v>
      </c>
      <c r="O34" s="3" t="s">
        <v>45</v>
      </c>
      <c r="P34" s="3" t="s">
        <v>164</v>
      </c>
      <c r="Q34" s="3" t="s">
        <v>439</v>
      </c>
      <c r="R34" s="3" t="s">
        <v>48</v>
      </c>
      <c r="S34" s="3" t="s">
        <v>440</v>
      </c>
      <c r="T34" s="3" t="s">
        <v>90</v>
      </c>
      <c r="U34" s="3" t="s">
        <v>51</v>
      </c>
      <c r="V34" s="3">
        <v>0</v>
      </c>
      <c r="W34" s="3" t="s">
        <v>52</v>
      </c>
      <c r="X34" s="3" t="s">
        <v>48</v>
      </c>
      <c r="Y34" s="3" t="s">
        <v>48</v>
      </c>
      <c r="Z34" s="3" t="s">
        <v>108</v>
      </c>
      <c r="AA34" s="3" t="s">
        <v>109</v>
      </c>
      <c r="AB34" s="3" t="s">
        <v>124</v>
      </c>
      <c r="AC34" s="3" t="s">
        <v>441</v>
      </c>
      <c r="AD34" s="3" t="s">
        <v>79</v>
      </c>
      <c r="AE34" s="3" t="s">
        <v>167</v>
      </c>
      <c r="AF34" s="3" t="s">
        <v>96</v>
      </c>
      <c r="AG34" s="3" t="s">
        <v>48</v>
      </c>
      <c r="AH34" s="3" t="s">
        <v>379</v>
      </c>
      <c r="AI34" s="3" t="s">
        <v>442</v>
      </c>
      <c r="AJ34" s="3" t="s">
        <v>443</v>
      </c>
    </row>
    <row r="35" spans="1:36" ht="13.2" x14ac:dyDescent="0.25">
      <c r="A35" s="2">
        <v>43864.319022418982</v>
      </c>
      <c r="B35" s="3" t="s">
        <v>444</v>
      </c>
      <c r="C35" s="3" t="s">
        <v>445</v>
      </c>
      <c r="D35" s="3">
        <v>13346443</v>
      </c>
      <c r="E35" s="3" t="s">
        <v>38</v>
      </c>
      <c r="F35" s="3">
        <v>71</v>
      </c>
      <c r="G35" s="4">
        <v>17700</v>
      </c>
      <c r="H35" s="3">
        <v>3142354180</v>
      </c>
      <c r="I35" s="3" t="s">
        <v>446</v>
      </c>
      <c r="J35" s="3" t="s">
        <v>447</v>
      </c>
      <c r="K35" s="3" t="s">
        <v>337</v>
      </c>
      <c r="L35" s="3" t="s">
        <v>42</v>
      </c>
      <c r="M35" s="3" t="s">
        <v>43</v>
      </c>
      <c r="N35" s="3" t="s">
        <v>44</v>
      </c>
      <c r="O35" s="3" t="s">
        <v>338</v>
      </c>
      <c r="P35" s="3" t="s">
        <v>134</v>
      </c>
      <c r="Q35" s="3" t="s">
        <v>448</v>
      </c>
      <c r="R35" s="3" t="s">
        <v>48</v>
      </c>
      <c r="S35" s="3" t="s">
        <v>449</v>
      </c>
      <c r="T35" s="3" t="s">
        <v>450</v>
      </c>
      <c r="U35" s="3" t="s">
        <v>51</v>
      </c>
      <c r="V35" s="3">
        <v>0</v>
      </c>
      <c r="W35" s="3" t="s">
        <v>52</v>
      </c>
      <c r="X35" s="3" t="s">
        <v>48</v>
      </c>
      <c r="Y35" s="3" t="s">
        <v>48</v>
      </c>
      <c r="Z35" s="3" t="s">
        <v>108</v>
      </c>
      <c r="AA35" s="3" t="s">
        <v>451</v>
      </c>
      <c r="AB35" s="3" t="s">
        <v>92</v>
      </c>
      <c r="AC35" s="3" t="s">
        <v>139</v>
      </c>
      <c r="AD35" s="3" t="s">
        <v>79</v>
      </c>
      <c r="AE35" s="3" t="s">
        <v>126</v>
      </c>
      <c r="AF35" s="3" t="s">
        <v>60</v>
      </c>
      <c r="AG35" s="3" t="s">
        <v>53</v>
      </c>
      <c r="AH35" s="3" t="s">
        <v>452</v>
      </c>
      <c r="AI35" s="3" t="s">
        <v>169</v>
      </c>
      <c r="AJ35" s="3" t="s">
        <v>453</v>
      </c>
    </row>
    <row r="36" spans="1:36" ht="13.2" x14ac:dyDescent="0.25">
      <c r="A36" s="2">
        <v>43864.319696377315</v>
      </c>
      <c r="B36" s="3" t="s">
        <v>454</v>
      </c>
      <c r="C36" s="3" t="s">
        <v>455</v>
      </c>
      <c r="D36" s="3">
        <v>13476665</v>
      </c>
      <c r="E36" s="3" t="s">
        <v>38</v>
      </c>
      <c r="F36" s="3">
        <v>551</v>
      </c>
      <c r="G36" s="4">
        <v>43970</v>
      </c>
      <c r="H36" s="3">
        <v>3174370058</v>
      </c>
      <c r="I36" s="3" t="s">
        <v>456</v>
      </c>
      <c r="J36" s="3" t="s">
        <v>457</v>
      </c>
      <c r="K36" s="3" t="s">
        <v>458</v>
      </c>
      <c r="L36" s="3" t="s">
        <v>42</v>
      </c>
      <c r="M36" s="3" t="s">
        <v>43</v>
      </c>
      <c r="N36" s="3" t="s">
        <v>44</v>
      </c>
      <c r="O36" s="3" t="s">
        <v>45</v>
      </c>
      <c r="P36" s="3" t="s">
        <v>459</v>
      </c>
      <c r="Q36" s="3" t="s">
        <v>460</v>
      </c>
      <c r="R36" s="3" t="s">
        <v>48</v>
      </c>
      <c r="S36" s="3" t="s">
        <v>122</v>
      </c>
      <c r="T36" s="3" t="s">
        <v>232</v>
      </c>
      <c r="U36" s="3" t="s">
        <v>51</v>
      </c>
      <c r="V36" s="3">
        <v>4</v>
      </c>
      <c r="W36" s="3" t="s">
        <v>203</v>
      </c>
      <c r="X36" s="3" t="s">
        <v>48</v>
      </c>
      <c r="Y36" s="3" t="s">
        <v>48</v>
      </c>
      <c r="Z36" s="3" t="s">
        <v>123</v>
      </c>
      <c r="AA36" s="3" t="s">
        <v>55</v>
      </c>
      <c r="AB36" s="3" t="s">
        <v>92</v>
      </c>
      <c r="AC36" s="3" t="s">
        <v>93</v>
      </c>
      <c r="AD36" s="3" t="s">
        <v>79</v>
      </c>
      <c r="AE36" s="3" t="s">
        <v>167</v>
      </c>
      <c r="AF36" s="3" t="s">
        <v>81</v>
      </c>
      <c r="AG36" s="3" t="s">
        <v>53</v>
      </c>
      <c r="AH36" s="3" t="s">
        <v>461</v>
      </c>
      <c r="AI36" s="3" t="s">
        <v>97</v>
      </c>
      <c r="AJ36" s="3" t="s">
        <v>462</v>
      </c>
    </row>
    <row r="37" spans="1:36" ht="13.2" x14ac:dyDescent="0.25">
      <c r="A37" s="2">
        <v>43864.319767013891</v>
      </c>
      <c r="B37" s="3" t="s">
        <v>463</v>
      </c>
      <c r="C37" s="3" t="s">
        <v>464</v>
      </c>
      <c r="D37" s="3">
        <v>60314113</v>
      </c>
      <c r="E37" s="3" t="s">
        <v>101</v>
      </c>
      <c r="F37" s="3">
        <v>54</v>
      </c>
      <c r="G37" s="4">
        <v>24112</v>
      </c>
      <c r="H37" s="3">
        <v>3202890850</v>
      </c>
      <c r="I37" s="3" t="s">
        <v>465</v>
      </c>
      <c r="J37" s="3" t="s">
        <v>466</v>
      </c>
      <c r="K37" s="3" t="s">
        <v>467</v>
      </c>
      <c r="L37" s="3" t="s">
        <v>42</v>
      </c>
      <c r="M37" s="3" t="s">
        <v>69</v>
      </c>
      <c r="N37" s="3" t="s">
        <v>44</v>
      </c>
      <c r="O37" s="3" t="s">
        <v>70</v>
      </c>
      <c r="P37" s="3" t="s">
        <v>46</v>
      </c>
      <c r="Q37" s="3" t="s">
        <v>46</v>
      </c>
      <c r="R37" s="3" t="s">
        <v>48</v>
      </c>
      <c r="S37" s="3" t="s">
        <v>122</v>
      </c>
      <c r="T37" s="3" t="s">
        <v>468</v>
      </c>
      <c r="U37" s="3" t="s">
        <v>469</v>
      </c>
      <c r="V37" s="3">
        <v>3</v>
      </c>
      <c r="W37" s="3" t="s">
        <v>470</v>
      </c>
      <c r="X37" s="3" t="s">
        <v>48</v>
      </c>
      <c r="Y37" s="3" t="s">
        <v>48</v>
      </c>
      <c r="Z37" s="3" t="s">
        <v>108</v>
      </c>
      <c r="AA37" s="3" t="s">
        <v>190</v>
      </c>
      <c r="AB37" s="3" t="s">
        <v>92</v>
      </c>
      <c r="AC37" s="3" t="s">
        <v>111</v>
      </c>
      <c r="AD37" s="3" t="s">
        <v>304</v>
      </c>
      <c r="AE37" s="3" t="s">
        <v>155</v>
      </c>
      <c r="AF37" s="3" t="s">
        <v>141</v>
      </c>
      <c r="AG37" s="3" t="s">
        <v>48</v>
      </c>
      <c r="AI37" s="3" t="s">
        <v>169</v>
      </c>
      <c r="AJ37" s="3" t="s">
        <v>471</v>
      </c>
    </row>
    <row r="38" spans="1:36" ht="13.2" x14ac:dyDescent="0.25">
      <c r="A38" s="2">
        <v>43864.319816099538</v>
      </c>
      <c r="B38" s="3" t="s">
        <v>472</v>
      </c>
      <c r="C38" s="3" t="s">
        <v>473</v>
      </c>
      <c r="D38" s="3">
        <v>1093784148</v>
      </c>
      <c r="E38" s="3" t="s">
        <v>38</v>
      </c>
      <c r="F38" s="3">
        <v>23</v>
      </c>
      <c r="G38" s="4">
        <v>35127</v>
      </c>
      <c r="H38" s="3">
        <v>3152199041</v>
      </c>
      <c r="I38" s="3" t="s">
        <v>474</v>
      </c>
      <c r="J38" s="3" t="s">
        <v>475</v>
      </c>
      <c r="K38" s="3" t="s">
        <v>41</v>
      </c>
      <c r="L38" s="3" t="s">
        <v>42</v>
      </c>
      <c r="M38" s="3" t="s">
        <v>43</v>
      </c>
      <c r="N38" s="3" t="s">
        <v>44</v>
      </c>
      <c r="O38" s="3" t="s">
        <v>45</v>
      </c>
      <c r="P38" s="3" t="s">
        <v>46</v>
      </c>
      <c r="Q38" s="3" t="s">
        <v>46</v>
      </c>
      <c r="R38" s="3" t="s">
        <v>48</v>
      </c>
      <c r="S38" s="3" t="s">
        <v>476</v>
      </c>
      <c r="T38" s="3" t="s">
        <v>477</v>
      </c>
      <c r="U38" s="3" t="s">
        <v>51</v>
      </c>
      <c r="V38" s="3">
        <v>1</v>
      </c>
      <c r="W38" s="3" t="s">
        <v>75</v>
      </c>
      <c r="X38" s="3" t="s">
        <v>48</v>
      </c>
      <c r="Y38" s="3" t="s">
        <v>48</v>
      </c>
      <c r="Z38" s="3" t="s">
        <v>123</v>
      </c>
      <c r="AA38" s="3" t="s">
        <v>152</v>
      </c>
      <c r="AB38" s="3" t="s">
        <v>302</v>
      </c>
      <c r="AC38" s="3" t="s">
        <v>478</v>
      </c>
      <c r="AD38" s="3" t="s">
        <v>479</v>
      </c>
      <c r="AE38" s="3" t="s">
        <v>480</v>
      </c>
      <c r="AF38" s="3" t="s">
        <v>141</v>
      </c>
      <c r="AG38" s="3" t="s">
        <v>53</v>
      </c>
      <c r="AH38" s="3" t="s">
        <v>168</v>
      </c>
      <c r="AI38" s="3" t="s">
        <v>97</v>
      </c>
      <c r="AJ38" s="3" t="s">
        <v>481</v>
      </c>
    </row>
    <row r="39" spans="1:36" ht="13.2" x14ac:dyDescent="0.25">
      <c r="A39" s="2">
        <v>43864.320336215278</v>
      </c>
      <c r="B39" s="3" t="s">
        <v>482</v>
      </c>
      <c r="C39" s="3" t="s">
        <v>483</v>
      </c>
      <c r="D39" s="3">
        <v>1090374861</v>
      </c>
      <c r="E39" s="3" t="s">
        <v>101</v>
      </c>
      <c r="F39" s="3">
        <v>33</v>
      </c>
      <c r="G39" s="4">
        <v>31720</v>
      </c>
      <c r="H39" s="3">
        <v>3167619000</v>
      </c>
      <c r="I39" s="3" t="s">
        <v>484</v>
      </c>
      <c r="J39" s="3" t="s">
        <v>485</v>
      </c>
      <c r="K39" s="3" t="s">
        <v>486</v>
      </c>
      <c r="L39" s="3" t="s">
        <v>42</v>
      </c>
      <c r="M39" s="3" t="s">
        <v>69</v>
      </c>
      <c r="N39" s="3" t="s">
        <v>44</v>
      </c>
      <c r="O39" s="3" t="s">
        <v>121</v>
      </c>
      <c r="P39" s="3" t="s">
        <v>71</v>
      </c>
      <c r="Q39" s="3" t="s">
        <v>487</v>
      </c>
      <c r="R39" s="3" t="s">
        <v>48</v>
      </c>
      <c r="S39" s="3" t="s">
        <v>122</v>
      </c>
      <c r="T39" s="3" t="s">
        <v>488</v>
      </c>
      <c r="U39" s="3" t="s">
        <v>107</v>
      </c>
      <c r="V39" s="3">
        <v>2</v>
      </c>
      <c r="W39" s="3" t="s">
        <v>256</v>
      </c>
      <c r="X39" s="3" t="s">
        <v>53</v>
      </c>
      <c r="Y39" s="3" t="s">
        <v>53</v>
      </c>
      <c r="Z39" s="3" t="s">
        <v>108</v>
      </c>
      <c r="AA39" s="3" t="s">
        <v>489</v>
      </c>
      <c r="AB39" s="3" t="s">
        <v>490</v>
      </c>
      <c r="AC39" s="3" t="s">
        <v>375</v>
      </c>
      <c r="AD39" s="3" t="s">
        <v>304</v>
      </c>
      <c r="AE39" s="3" t="s">
        <v>59</v>
      </c>
      <c r="AF39" s="3" t="s">
        <v>60</v>
      </c>
      <c r="AG39" s="3" t="s">
        <v>48</v>
      </c>
      <c r="AH39" s="3" t="s">
        <v>491</v>
      </c>
      <c r="AI39" s="3" t="s">
        <v>115</v>
      </c>
      <c r="AJ39" s="3" t="s">
        <v>492</v>
      </c>
    </row>
    <row r="40" spans="1:36" ht="13.2" x14ac:dyDescent="0.25">
      <c r="A40" s="2">
        <v>43864.322230520833</v>
      </c>
      <c r="B40" s="3" t="s">
        <v>493</v>
      </c>
      <c r="C40" s="3" t="s">
        <v>494</v>
      </c>
      <c r="D40" s="3">
        <v>1090427301</v>
      </c>
      <c r="E40" s="3" t="s">
        <v>101</v>
      </c>
      <c r="F40" s="3">
        <v>29</v>
      </c>
      <c r="G40" s="4">
        <v>33148</v>
      </c>
      <c r="H40" s="3">
        <v>3108139896</v>
      </c>
      <c r="I40" s="3" t="s">
        <v>495</v>
      </c>
      <c r="J40" s="3" t="s">
        <v>496</v>
      </c>
      <c r="K40" s="3" t="s">
        <v>497</v>
      </c>
      <c r="L40" s="3" t="s">
        <v>42</v>
      </c>
      <c r="M40" s="3" t="s">
        <v>69</v>
      </c>
      <c r="N40" s="3" t="s">
        <v>44</v>
      </c>
      <c r="O40" s="3" t="s">
        <v>498</v>
      </c>
      <c r="P40" s="3" t="s">
        <v>71</v>
      </c>
      <c r="Q40" s="3" t="s">
        <v>499</v>
      </c>
      <c r="R40" s="3" t="s">
        <v>48</v>
      </c>
      <c r="S40" s="3" t="s">
        <v>500</v>
      </c>
      <c r="T40" s="3" t="s">
        <v>501</v>
      </c>
      <c r="U40" s="3" t="s">
        <v>51</v>
      </c>
      <c r="V40" s="3">
        <v>1</v>
      </c>
      <c r="W40" s="3" t="s">
        <v>75</v>
      </c>
      <c r="X40" s="3" t="s">
        <v>48</v>
      </c>
      <c r="Y40" s="3" t="s">
        <v>48</v>
      </c>
      <c r="Z40" s="3" t="s">
        <v>108</v>
      </c>
      <c r="AA40" s="3" t="s">
        <v>502</v>
      </c>
      <c r="AB40" s="3" t="s">
        <v>503</v>
      </c>
      <c r="AC40" s="3" t="s">
        <v>57</v>
      </c>
      <c r="AD40" s="3" t="s">
        <v>58</v>
      </c>
      <c r="AE40" s="3" t="s">
        <v>113</v>
      </c>
      <c r="AF40" s="3" t="s">
        <v>504</v>
      </c>
      <c r="AG40" s="3" t="s">
        <v>48</v>
      </c>
      <c r="AH40" s="3" t="s">
        <v>505</v>
      </c>
      <c r="AI40" s="3" t="s">
        <v>506</v>
      </c>
      <c r="AJ40" s="3" t="s">
        <v>507</v>
      </c>
    </row>
    <row r="41" spans="1:36" ht="13.2" x14ac:dyDescent="0.25">
      <c r="A41" s="2">
        <v>43864.322308935181</v>
      </c>
      <c r="B41" s="3" t="s">
        <v>508</v>
      </c>
      <c r="C41" s="3" t="s">
        <v>509</v>
      </c>
      <c r="D41" s="3">
        <v>37275596</v>
      </c>
      <c r="E41" s="3" t="s">
        <v>101</v>
      </c>
      <c r="F41" s="3">
        <v>39</v>
      </c>
      <c r="G41" s="4">
        <v>29338</v>
      </c>
      <c r="H41" s="3">
        <v>3156791723</v>
      </c>
      <c r="I41" s="3" t="s">
        <v>510</v>
      </c>
      <c r="J41" s="3" t="s">
        <v>457</v>
      </c>
      <c r="K41" s="3" t="s">
        <v>511</v>
      </c>
      <c r="L41" s="3" t="s">
        <v>267</v>
      </c>
      <c r="M41" s="3" t="s">
        <v>69</v>
      </c>
      <c r="N41" s="3" t="s">
        <v>44</v>
      </c>
      <c r="O41" s="3" t="s">
        <v>290</v>
      </c>
      <c r="P41" s="3" t="s">
        <v>71</v>
      </c>
      <c r="Q41" s="3" t="s">
        <v>512</v>
      </c>
      <c r="R41" s="3" t="s">
        <v>48</v>
      </c>
      <c r="S41" s="3" t="s">
        <v>513</v>
      </c>
      <c r="T41" s="3" t="s">
        <v>514</v>
      </c>
      <c r="U41" s="3" t="s">
        <v>107</v>
      </c>
      <c r="V41" s="3">
        <v>1</v>
      </c>
      <c r="W41" s="3" t="s">
        <v>137</v>
      </c>
      <c r="X41" s="3" t="s">
        <v>48</v>
      </c>
      <c r="Y41" s="3" t="s">
        <v>53</v>
      </c>
      <c r="Z41" s="3" t="s">
        <v>108</v>
      </c>
      <c r="AA41" s="3" t="s">
        <v>515</v>
      </c>
      <c r="AB41" s="3" t="s">
        <v>270</v>
      </c>
      <c r="AC41" s="3" t="s">
        <v>177</v>
      </c>
      <c r="AD41" s="3" t="s">
        <v>58</v>
      </c>
      <c r="AE41" s="3" t="s">
        <v>59</v>
      </c>
      <c r="AF41" s="3" t="s">
        <v>274</v>
      </c>
      <c r="AG41" s="3" t="s">
        <v>48</v>
      </c>
      <c r="AH41" s="3" t="s">
        <v>516</v>
      </c>
      <c r="AI41" s="3" t="s">
        <v>442</v>
      </c>
      <c r="AJ41" s="3" t="s">
        <v>517</v>
      </c>
    </row>
    <row r="42" spans="1:36" ht="13.2" x14ac:dyDescent="0.25">
      <c r="A42" s="2">
        <v>43864.322531979167</v>
      </c>
      <c r="B42" s="3" t="s">
        <v>518</v>
      </c>
      <c r="C42" s="3" t="s">
        <v>519</v>
      </c>
      <c r="D42" s="3">
        <v>1093793183</v>
      </c>
      <c r="E42" s="3" t="s">
        <v>38</v>
      </c>
      <c r="F42" s="3">
        <v>22</v>
      </c>
      <c r="G42" s="4">
        <v>35774</v>
      </c>
      <c r="H42" s="3">
        <v>3105519795</v>
      </c>
      <c r="I42" s="3" t="s">
        <v>520</v>
      </c>
      <c r="J42" s="3" t="s">
        <v>521</v>
      </c>
      <c r="K42" s="3" t="s">
        <v>522</v>
      </c>
      <c r="L42" s="3" t="s">
        <v>42</v>
      </c>
      <c r="M42" s="3" t="s">
        <v>69</v>
      </c>
      <c r="N42" s="3" t="s">
        <v>44</v>
      </c>
      <c r="O42" s="3" t="s">
        <v>70</v>
      </c>
      <c r="P42" s="3" t="s">
        <v>314</v>
      </c>
      <c r="Q42" s="3" t="s">
        <v>523</v>
      </c>
      <c r="R42" s="3" t="s">
        <v>48</v>
      </c>
      <c r="S42" s="3" t="s">
        <v>524</v>
      </c>
      <c r="T42" s="3" t="s">
        <v>525</v>
      </c>
      <c r="U42" s="3" t="s">
        <v>107</v>
      </c>
      <c r="V42" s="3">
        <v>0</v>
      </c>
      <c r="W42" s="3" t="s">
        <v>52</v>
      </c>
      <c r="X42" s="3" t="s">
        <v>48</v>
      </c>
      <c r="Y42" s="3" t="s">
        <v>48</v>
      </c>
      <c r="Z42" s="3" t="s">
        <v>123</v>
      </c>
      <c r="AA42" s="3" t="s">
        <v>526</v>
      </c>
      <c r="AB42" s="3" t="s">
        <v>527</v>
      </c>
      <c r="AC42" s="3" t="s">
        <v>235</v>
      </c>
      <c r="AD42" s="3" t="s">
        <v>304</v>
      </c>
      <c r="AE42" s="3" t="s">
        <v>528</v>
      </c>
      <c r="AF42" s="3" t="s">
        <v>96</v>
      </c>
      <c r="AG42" s="3" t="s">
        <v>48</v>
      </c>
      <c r="AI42" s="3" t="s">
        <v>169</v>
      </c>
      <c r="AJ42" s="3" t="s">
        <v>529</v>
      </c>
    </row>
    <row r="43" spans="1:36" ht="13.2" x14ac:dyDescent="0.25">
      <c r="A43" s="2">
        <v>43864.32409480324</v>
      </c>
      <c r="B43" s="3" t="s">
        <v>530</v>
      </c>
      <c r="C43" s="3" t="s">
        <v>531</v>
      </c>
      <c r="D43" s="3">
        <v>60440932</v>
      </c>
      <c r="E43" s="3" t="s">
        <v>101</v>
      </c>
      <c r="F43" s="3">
        <v>43</v>
      </c>
      <c r="G43" s="4">
        <v>27917</v>
      </c>
      <c r="H43" s="3">
        <v>3163953901</v>
      </c>
      <c r="I43" s="3" t="s">
        <v>532</v>
      </c>
      <c r="J43" s="3" t="s">
        <v>533</v>
      </c>
      <c r="K43" s="3" t="s">
        <v>534</v>
      </c>
      <c r="L43" s="3" t="s">
        <v>267</v>
      </c>
      <c r="M43" s="3" t="s">
        <v>43</v>
      </c>
      <c r="N43" s="3" t="s">
        <v>426</v>
      </c>
      <c r="O43" s="3" t="s">
        <v>535</v>
      </c>
      <c r="P43" s="3" t="s">
        <v>71</v>
      </c>
      <c r="Q43" s="3" t="s">
        <v>536</v>
      </c>
      <c r="R43" s="3" t="s">
        <v>48</v>
      </c>
      <c r="S43" s="3" t="s">
        <v>105</v>
      </c>
      <c r="T43" s="3" t="s">
        <v>537</v>
      </c>
      <c r="U43" s="3" t="s">
        <v>51</v>
      </c>
      <c r="V43" s="3">
        <v>2</v>
      </c>
      <c r="W43" s="3" t="s">
        <v>292</v>
      </c>
      <c r="X43" s="3" t="s">
        <v>48</v>
      </c>
      <c r="Y43" s="3" t="s">
        <v>53</v>
      </c>
      <c r="Z43" s="3" t="s">
        <v>123</v>
      </c>
      <c r="AA43" s="3" t="s">
        <v>63</v>
      </c>
      <c r="AB43" s="3" t="s">
        <v>124</v>
      </c>
      <c r="AC43" s="3" t="s">
        <v>139</v>
      </c>
      <c r="AD43" s="3" t="s">
        <v>538</v>
      </c>
      <c r="AE43" s="3" t="s">
        <v>155</v>
      </c>
      <c r="AF43" s="3" t="s">
        <v>81</v>
      </c>
      <c r="AG43" s="3" t="s">
        <v>53</v>
      </c>
      <c r="AH43" s="3" t="s">
        <v>539</v>
      </c>
      <c r="AI43" s="3" t="s">
        <v>128</v>
      </c>
      <c r="AJ43" s="3" t="s">
        <v>540</v>
      </c>
    </row>
    <row r="44" spans="1:36" ht="13.2" x14ac:dyDescent="0.25">
      <c r="A44" s="2">
        <v>43864.324118807868</v>
      </c>
      <c r="B44" s="3" t="s">
        <v>541</v>
      </c>
      <c r="C44" s="3" t="s">
        <v>542</v>
      </c>
      <c r="D44" s="3" t="s">
        <v>543</v>
      </c>
      <c r="E44" s="3" t="s">
        <v>101</v>
      </c>
      <c r="F44" s="3">
        <v>31</v>
      </c>
      <c r="G44" s="4">
        <v>32534</v>
      </c>
      <c r="H44" s="3">
        <v>3213194645</v>
      </c>
      <c r="I44" s="3" t="s">
        <v>544</v>
      </c>
      <c r="J44" s="3" t="s">
        <v>545</v>
      </c>
      <c r="K44" s="3" t="s">
        <v>546</v>
      </c>
      <c r="L44" s="3" t="s">
        <v>42</v>
      </c>
      <c r="M44" s="3" t="s">
        <v>69</v>
      </c>
      <c r="N44" s="3" t="s">
        <v>44</v>
      </c>
      <c r="O44" s="3" t="s">
        <v>254</v>
      </c>
      <c r="P44" s="3" t="s">
        <v>314</v>
      </c>
      <c r="Q44" s="3" t="s">
        <v>547</v>
      </c>
      <c r="R44" s="3" t="s">
        <v>48</v>
      </c>
      <c r="S44" s="3" t="s">
        <v>548</v>
      </c>
      <c r="T44" s="3" t="s">
        <v>514</v>
      </c>
      <c r="U44" s="3" t="s">
        <v>107</v>
      </c>
      <c r="V44" s="3">
        <v>0</v>
      </c>
      <c r="W44" s="3" t="s">
        <v>52</v>
      </c>
      <c r="X44" s="3" t="s">
        <v>48</v>
      </c>
      <c r="Y44" s="3" t="s">
        <v>48</v>
      </c>
      <c r="Z44" s="3" t="s">
        <v>108</v>
      </c>
      <c r="AA44" s="3" t="s">
        <v>152</v>
      </c>
      <c r="AB44" s="3" t="s">
        <v>549</v>
      </c>
      <c r="AC44" s="3" t="s">
        <v>550</v>
      </c>
      <c r="AD44" s="3" t="s">
        <v>154</v>
      </c>
      <c r="AE44" s="3" t="s">
        <v>418</v>
      </c>
      <c r="AF44" s="3" t="s">
        <v>274</v>
      </c>
      <c r="AG44" s="3" t="s">
        <v>48</v>
      </c>
      <c r="AH44" s="3" t="s">
        <v>551</v>
      </c>
      <c r="AI44" s="3" t="s">
        <v>169</v>
      </c>
      <c r="AJ44" s="3" t="s">
        <v>552</v>
      </c>
    </row>
    <row r="45" spans="1:36" ht="13.2" x14ac:dyDescent="0.25">
      <c r="A45" s="2">
        <v>43864.325099108799</v>
      </c>
      <c r="B45" s="3" t="s">
        <v>553</v>
      </c>
      <c r="C45" s="3" t="s">
        <v>554</v>
      </c>
      <c r="D45" s="3">
        <v>1090444873</v>
      </c>
      <c r="E45" s="3" t="s">
        <v>101</v>
      </c>
      <c r="F45" s="3">
        <v>28</v>
      </c>
      <c r="G45" s="4">
        <v>33609</v>
      </c>
      <c r="H45" s="3">
        <v>3124656409</v>
      </c>
      <c r="I45" s="3" t="s">
        <v>555</v>
      </c>
      <c r="J45" s="3" t="s">
        <v>556</v>
      </c>
      <c r="K45" s="3" t="s">
        <v>557</v>
      </c>
      <c r="L45" s="3" t="s">
        <v>42</v>
      </c>
      <c r="M45" s="3" t="s">
        <v>69</v>
      </c>
      <c r="N45" s="3" t="s">
        <v>44</v>
      </c>
      <c r="O45" s="3" t="s">
        <v>338</v>
      </c>
      <c r="P45" s="3" t="s">
        <v>314</v>
      </c>
      <c r="Q45" s="3" t="s">
        <v>558</v>
      </c>
      <c r="R45" s="3" t="s">
        <v>48</v>
      </c>
      <c r="S45" s="3" t="s">
        <v>105</v>
      </c>
      <c r="T45" s="3" t="s">
        <v>559</v>
      </c>
      <c r="U45" s="3" t="s">
        <v>51</v>
      </c>
      <c r="V45" s="3">
        <v>2</v>
      </c>
      <c r="W45" s="3" t="s">
        <v>560</v>
      </c>
      <c r="X45" s="3" t="s">
        <v>48</v>
      </c>
      <c r="Y45" s="3" t="s">
        <v>48</v>
      </c>
      <c r="Z45" s="3" t="s">
        <v>123</v>
      </c>
      <c r="AA45" s="3" t="s">
        <v>515</v>
      </c>
      <c r="AB45" s="3" t="s">
        <v>561</v>
      </c>
      <c r="AC45" s="3" t="s">
        <v>78</v>
      </c>
      <c r="AD45" s="3" t="s">
        <v>178</v>
      </c>
      <c r="AE45" s="3" t="s">
        <v>562</v>
      </c>
      <c r="AF45" s="3" t="s">
        <v>96</v>
      </c>
      <c r="AG45" s="3" t="s">
        <v>53</v>
      </c>
      <c r="AH45" s="3" t="s">
        <v>563</v>
      </c>
      <c r="AI45" s="3" t="s">
        <v>97</v>
      </c>
      <c r="AJ45" s="3" t="s">
        <v>564</v>
      </c>
    </row>
    <row r="46" spans="1:36" ht="13.2" x14ac:dyDescent="0.25">
      <c r="A46" s="2">
        <v>43864.326142442129</v>
      </c>
      <c r="B46" s="3" t="s">
        <v>565</v>
      </c>
      <c r="C46" s="3" t="s">
        <v>566</v>
      </c>
      <c r="D46" s="3">
        <v>1104008653</v>
      </c>
      <c r="E46" s="3" t="s">
        <v>38</v>
      </c>
      <c r="F46" s="3">
        <v>33</v>
      </c>
      <c r="G46" s="4">
        <v>31536</v>
      </c>
      <c r="H46" s="3">
        <v>3017594832</v>
      </c>
      <c r="I46" s="3" t="s">
        <v>567</v>
      </c>
      <c r="J46" s="3" t="s">
        <v>568</v>
      </c>
      <c r="K46" s="3" t="s">
        <v>41</v>
      </c>
      <c r="L46" s="3" t="s">
        <v>42</v>
      </c>
      <c r="M46" s="3" t="s">
        <v>43</v>
      </c>
      <c r="N46" s="3" t="s">
        <v>44</v>
      </c>
      <c r="O46" s="3" t="s">
        <v>45</v>
      </c>
      <c r="P46" s="3" t="s">
        <v>46</v>
      </c>
      <c r="Q46" s="3" t="s">
        <v>569</v>
      </c>
      <c r="R46" s="3" t="s">
        <v>48</v>
      </c>
      <c r="S46" s="3" t="s">
        <v>476</v>
      </c>
      <c r="T46" s="3" t="s">
        <v>570</v>
      </c>
      <c r="U46" s="3" t="s">
        <v>51</v>
      </c>
      <c r="V46" s="3">
        <v>0</v>
      </c>
      <c r="W46" s="3" t="s">
        <v>52</v>
      </c>
      <c r="X46" s="3" t="s">
        <v>48</v>
      </c>
      <c r="Y46" s="3" t="s">
        <v>48</v>
      </c>
      <c r="Z46" s="3" t="s">
        <v>108</v>
      </c>
      <c r="AA46" s="3" t="s">
        <v>571</v>
      </c>
      <c r="AB46" s="3" t="s">
        <v>354</v>
      </c>
      <c r="AC46" s="3" t="s">
        <v>57</v>
      </c>
      <c r="AD46" s="3" t="s">
        <v>112</v>
      </c>
      <c r="AE46" s="3" t="s">
        <v>572</v>
      </c>
      <c r="AF46" s="3" t="s">
        <v>573</v>
      </c>
      <c r="AG46" s="3" t="s">
        <v>53</v>
      </c>
      <c r="AH46" s="3" t="s">
        <v>574</v>
      </c>
      <c r="AI46" s="3" t="s">
        <v>575</v>
      </c>
      <c r="AJ46" s="3" t="s">
        <v>576</v>
      </c>
    </row>
    <row r="47" spans="1:36" ht="13.2" x14ac:dyDescent="0.25">
      <c r="A47" s="2">
        <v>43864.328530648148</v>
      </c>
      <c r="B47" s="3" t="s">
        <v>577</v>
      </c>
      <c r="C47" s="3" t="s">
        <v>578</v>
      </c>
      <c r="D47" s="3">
        <v>88305615</v>
      </c>
      <c r="E47" s="3" t="s">
        <v>38</v>
      </c>
      <c r="F47" s="3">
        <v>42</v>
      </c>
      <c r="G47" s="4">
        <v>28166</v>
      </c>
      <c r="H47" s="3">
        <v>3115803711</v>
      </c>
      <c r="I47" s="3" t="s">
        <v>579</v>
      </c>
      <c r="J47" s="3" t="s">
        <v>580</v>
      </c>
      <c r="K47" s="3" t="s">
        <v>581</v>
      </c>
      <c r="L47" s="3" t="s">
        <v>42</v>
      </c>
      <c r="M47" s="3" t="s">
        <v>43</v>
      </c>
      <c r="N47" s="3" t="s">
        <v>44</v>
      </c>
      <c r="O47" s="3" t="s">
        <v>582</v>
      </c>
      <c r="P47" s="3" t="s">
        <v>46</v>
      </c>
      <c r="Q47" s="3" t="s">
        <v>583</v>
      </c>
      <c r="R47" s="3" t="s">
        <v>48</v>
      </c>
      <c r="S47" s="3" t="s">
        <v>49</v>
      </c>
      <c r="T47" s="3" t="s">
        <v>584</v>
      </c>
      <c r="U47" s="3" t="s">
        <v>51</v>
      </c>
      <c r="V47" s="3">
        <v>2</v>
      </c>
      <c r="W47" s="3" t="s">
        <v>585</v>
      </c>
      <c r="X47" s="3" t="s">
        <v>48</v>
      </c>
      <c r="Y47" s="3" t="s">
        <v>48</v>
      </c>
      <c r="Z47" s="3" t="s">
        <v>108</v>
      </c>
      <c r="AA47" s="3" t="s">
        <v>152</v>
      </c>
      <c r="AB47" s="3" t="s">
        <v>586</v>
      </c>
      <c r="AC47" s="3" t="s">
        <v>303</v>
      </c>
      <c r="AD47" s="3" t="s">
        <v>283</v>
      </c>
      <c r="AE47" s="3" t="s">
        <v>59</v>
      </c>
      <c r="AF47" s="3" t="s">
        <v>60</v>
      </c>
      <c r="AG47" s="3" t="s">
        <v>53</v>
      </c>
      <c r="AH47" s="3" t="s">
        <v>587</v>
      </c>
      <c r="AI47" s="3" t="s">
        <v>157</v>
      </c>
      <c r="AJ47" s="3" t="s">
        <v>588</v>
      </c>
    </row>
    <row r="48" spans="1:36" ht="13.2" x14ac:dyDescent="0.25">
      <c r="A48" s="2">
        <v>43864.329343634265</v>
      </c>
      <c r="B48" s="3" t="s">
        <v>589</v>
      </c>
      <c r="C48" s="3" t="s">
        <v>590</v>
      </c>
      <c r="D48" s="3" t="s">
        <v>591</v>
      </c>
      <c r="E48" s="3" t="s">
        <v>38</v>
      </c>
      <c r="F48" s="3">
        <v>36</v>
      </c>
      <c r="G48" s="4">
        <v>30511</v>
      </c>
      <c r="H48" s="3">
        <v>3124417259</v>
      </c>
      <c r="I48" s="3" t="s">
        <v>592</v>
      </c>
      <c r="J48" s="3" t="s">
        <v>593</v>
      </c>
      <c r="K48" s="3" t="s">
        <v>594</v>
      </c>
      <c r="L48" s="3" t="s">
        <v>42</v>
      </c>
      <c r="M48" s="3" t="s">
        <v>43</v>
      </c>
      <c r="N48" s="3" t="s">
        <v>595</v>
      </c>
      <c r="O48" s="3" t="s">
        <v>596</v>
      </c>
      <c r="P48" s="3" t="s">
        <v>46</v>
      </c>
      <c r="R48" s="3" t="s">
        <v>48</v>
      </c>
      <c r="S48" s="3" t="s">
        <v>49</v>
      </c>
      <c r="T48" s="3" t="s">
        <v>597</v>
      </c>
      <c r="U48" s="3" t="s">
        <v>51</v>
      </c>
      <c r="V48" s="3">
        <v>2</v>
      </c>
      <c r="W48" s="3" t="s">
        <v>292</v>
      </c>
      <c r="X48" s="3" t="s">
        <v>48</v>
      </c>
      <c r="Y48" s="3" t="s">
        <v>48</v>
      </c>
      <c r="Z48" s="3" t="s">
        <v>108</v>
      </c>
      <c r="AA48" s="3" t="s">
        <v>152</v>
      </c>
      <c r="AB48" s="3" t="s">
        <v>598</v>
      </c>
      <c r="AC48" s="3" t="s">
        <v>550</v>
      </c>
      <c r="AD48" s="3" t="s">
        <v>79</v>
      </c>
      <c r="AE48" s="3" t="s">
        <v>140</v>
      </c>
      <c r="AF48" s="3" t="s">
        <v>60</v>
      </c>
      <c r="AG48" s="3" t="s">
        <v>48</v>
      </c>
      <c r="AH48" s="3" t="s">
        <v>599</v>
      </c>
      <c r="AI48" s="3" t="s">
        <v>442</v>
      </c>
      <c r="AJ48" s="3" t="s">
        <v>600</v>
      </c>
    </row>
    <row r="49" spans="1:36" ht="13.2" x14ac:dyDescent="0.25">
      <c r="A49" s="2">
        <v>43864.330586851851</v>
      </c>
      <c r="B49" s="3" t="s">
        <v>601</v>
      </c>
      <c r="C49" s="3" t="s">
        <v>602</v>
      </c>
      <c r="D49" s="3">
        <v>13464403</v>
      </c>
      <c r="E49" s="3" t="s">
        <v>38</v>
      </c>
      <c r="F49" s="3">
        <v>56</v>
      </c>
      <c r="G49" s="4">
        <v>23061</v>
      </c>
      <c r="H49" s="3">
        <v>3187344882</v>
      </c>
      <c r="I49" s="3" t="s">
        <v>603</v>
      </c>
      <c r="J49" s="3" t="s">
        <v>604</v>
      </c>
      <c r="K49" s="3" t="s">
        <v>605</v>
      </c>
      <c r="L49" s="3" t="s">
        <v>267</v>
      </c>
      <c r="M49" s="3" t="s">
        <v>69</v>
      </c>
      <c r="N49" s="3" t="s">
        <v>44</v>
      </c>
      <c r="O49" s="3" t="s">
        <v>70</v>
      </c>
      <c r="P49" s="3" t="s">
        <v>71</v>
      </c>
      <c r="Q49" s="3" t="s">
        <v>606</v>
      </c>
      <c r="R49" s="3" t="s">
        <v>48</v>
      </c>
      <c r="S49" s="3" t="s">
        <v>607</v>
      </c>
      <c r="T49" s="3" t="s">
        <v>608</v>
      </c>
      <c r="U49" s="3" t="s">
        <v>51</v>
      </c>
      <c r="V49" s="3">
        <v>3</v>
      </c>
      <c r="W49" s="3" t="s">
        <v>609</v>
      </c>
      <c r="X49" s="3" t="s">
        <v>48</v>
      </c>
      <c r="Y49" s="3" t="s">
        <v>53</v>
      </c>
      <c r="Z49" s="3" t="s">
        <v>123</v>
      </c>
      <c r="AA49" s="3" t="s">
        <v>610</v>
      </c>
      <c r="AB49" s="3" t="s">
        <v>611</v>
      </c>
      <c r="AC49" s="3" t="s">
        <v>303</v>
      </c>
      <c r="AD49" s="3" t="s">
        <v>94</v>
      </c>
      <c r="AE49" s="3" t="s">
        <v>612</v>
      </c>
      <c r="AF49" s="3" t="s">
        <v>60</v>
      </c>
      <c r="AG49" s="3" t="s">
        <v>48</v>
      </c>
      <c r="AH49" s="3" t="s">
        <v>613</v>
      </c>
      <c r="AI49" s="3" t="s">
        <v>128</v>
      </c>
      <c r="AJ49" s="3" t="s">
        <v>614</v>
      </c>
    </row>
    <row r="50" spans="1:36" ht="13.2" x14ac:dyDescent="0.25">
      <c r="A50" s="2">
        <v>43864.330649826385</v>
      </c>
      <c r="B50" s="3" t="s">
        <v>615</v>
      </c>
      <c r="C50" s="3" t="s">
        <v>616</v>
      </c>
      <c r="D50" s="3">
        <v>37391604</v>
      </c>
      <c r="E50" s="3" t="s">
        <v>101</v>
      </c>
      <c r="F50" s="3">
        <v>35</v>
      </c>
      <c r="G50" s="4">
        <v>30728</v>
      </c>
      <c r="H50" s="3">
        <v>3144494218</v>
      </c>
      <c r="I50" s="3" t="s">
        <v>617</v>
      </c>
      <c r="J50" s="3" t="s">
        <v>618</v>
      </c>
      <c r="K50" s="3" t="s">
        <v>619</v>
      </c>
      <c r="L50" s="3" t="s">
        <v>42</v>
      </c>
      <c r="M50" s="3" t="s">
        <v>69</v>
      </c>
      <c r="N50" s="3" t="s">
        <v>44</v>
      </c>
      <c r="O50" s="3" t="s">
        <v>254</v>
      </c>
      <c r="P50" s="3" t="s">
        <v>314</v>
      </c>
      <c r="Q50" s="3" t="s">
        <v>620</v>
      </c>
      <c r="R50" s="3" t="s">
        <v>621</v>
      </c>
      <c r="S50" s="3" t="s">
        <v>607</v>
      </c>
      <c r="T50" s="3" t="s">
        <v>90</v>
      </c>
      <c r="U50" s="3" t="s">
        <v>107</v>
      </c>
      <c r="V50" s="3">
        <v>2</v>
      </c>
      <c r="W50" s="3" t="s">
        <v>622</v>
      </c>
      <c r="X50" s="3" t="s">
        <v>48</v>
      </c>
      <c r="Y50" s="3" t="s">
        <v>53</v>
      </c>
      <c r="Z50" s="3" t="s">
        <v>54</v>
      </c>
      <c r="AA50" s="3" t="s">
        <v>623</v>
      </c>
      <c r="AB50" s="3" t="s">
        <v>302</v>
      </c>
      <c r="AC50" s="3" t="s">
        <v>624</v>
      </c>
      <c r="AD50" s="3" t="s">
        <v>304</v>
      </c>
      <c r="AE50" s="3" t="s">
        <v>432</v>
      </c>
      <c r="AF50" s="3" t="s">
        <v>96</v>
      </c>
      <c r="AG50" s="3" t="s">
        <v>48</v>
      </c>
      <c r="AH50" s="3" t="s">
        <v>625</v>
      </c>
      <c r="AI50" s="3" t="s">
        <v>169</v>
      </c>
      <c r="AJ50" s="3" t="s">
        <v>626</v>
      </c>
    </row>
    <row r="51" spans="1:36" ht="13.2" x14ac:dyDescent="0.25">
      <c r="A51" s="2">
        <v>43864.33232652778</v>
      </c>
      <c r="B51" s="3" t="s">
        <v>296</v>
      </c>
      <c r="C51" s="3" t="s">
        <v>627</v>
      </c>
      <c r="D51" s="3">
        <v>1090398112</v>
      </c>
      <c r="E51" s="3" t="s">
        <v>38</v>
      </c>
      <c r="F51" s="3">
        <v>30</v>
      </c>
      <c r="G51" s="4">
        <v>32474</v>
      </c>
      <c r="H51" s="3">
        <v>3202541427</v>
      </c>
      <c r="I51" s="3" t="s">
        <v>628</v>
      </c>
      <c r="J51" s="3" t="s">
        <v>629</v>
      </c>
      <c r="K51" s="3" t="s">
        <v>41</v>
      </c>
      <c r="L51" s="3" t="s">
        <v>42</v>
      </c>
      <c r="M51" s="3" t="s">
        <v>43</v>
      </c>
      <c r="N51" s="3" t="s">
        <v>44</v>
      </c>
      <c r="O51" s="3" t="s">
        <v>70</v>
      </c>
      <c r="P51" s="3" t="s">
        <v>164</v>
      </c>
      <c r="Q51" s="3" t="s">
        <v>630</v>
      </c>
      <c r="R51" s="3" t="s">
        <v>48</v>
      </c>
      <c r="S51" s="3" t="s">
        <v>122</v>
      </c>
      <c r="T51" s="3" t="s">
        <v>50</v>
      </c>
      <c r="U51" s="3" t="s">
        <v>51</v>
      </c>
      <c r="V51" s="3">
        <v>1</v>
      </c>
      <c r="W51" s="3" t="s">
        <v>75</v>
      </c>
      <c r="X51" s="3" t="s">
        <v>48</v>
      </c>
      <c r="Y51" s="3" t="s">
        <v>53</v>
      </c>
      <c r="Z51" s="3" t="s">
        <v>54</v>
      </c>
      <c r="AA51" s="3" t="s">
        <v>631</v>
      </c>
      <c r="AB51" s="3" t="s">
        <v>92</v>
      </c>
      <c r="AC51" s="3" t="s">
        <v>441</v>
      </c>
      <c r="AD51" s="3" t="s">
        <v>387</v>
      </c>
      <c r="AE51" s="3" t="s">
        <v>167</v>
      </c>
      <c r="AF51" s="3" t="s">
        <v>141</v>
      </c>
      <c r="AG51" s="3" t="s">
        <v>48</v>
      </c>
      <c r="AH51" s="3" t="s">
        <v>168</v>
      </c>
      <c r="AI51" s="3" t="s">
        <v>169</v>
      </c>
      <c r="AJ51" s="3" t="s">
        <v>63</v>
      </c>
    </row>
    <row r="52" spans="1:36" ht="13.2" x14ac:dyDescent="0.25">
      <c r="A52" s="2">
        <v>43864.335173229163</v>
      </c>
      <c r="B52" s="3" t="s">
        <v>632</v>
      </c>
      <c r="C52" s="3" t="s">
        <v>633</v>
      </c>
      <c r="D52" s="3">
        <v>13278936</v>
      </c>
      <c r="E52" s="3" t="s">
        <v>38</v>
      </c>
      <c r="F52" s="3">
        <v>34</v>
      </c>
      <c r="G52" s="4">
        <v>31192</v>
      </c>
      <c r="H52" s="3">
        <v>3162355119</v>
      </c>
      <c r="I52" s="3" t="s">
        <v>634</v>
      </c>
      <c r="J52" s="3" t="s">
        <v>635</v>
      </c>
      <c r="K52" s="3" t="s">
        <v>636</v>
      </c>
      <c r="L52" s="3" t="s">
        <v>42</v>
      </c>
      <c r="M52" s="3" t="s">
        <v>69</v>
      </c>
      <c r="N52" s="3" t="s">
        <v>44</v>
      </c>
      <c r="O52" s="3" t="s">
        <v>338</v>
      </c>
      <c r="P52" s="3" t="s">
        <v>71</v>
      </c>
      <c r="Q52" s="3" t="s">
        <v>637</v>
      </c>
      <c r="R52" s="3" t="s">
        <v>48</v>
      </c>
      <c r="S52" s="3" t="s">
        <v>188</v>
      </c>
      <c r="T52" s="3" t="s">
        <v>50</v>
      </c>
      <c r="U52" s="3" t="s">
        <v>51</v>
      </c>
      <c r="V52" s="3">
        <v>1</v>
      </c>
      <c r="W52" s="3" t="s">
        <v>75</v>
      </c>
      <c r="X52" s="3" t="s">
        <v>48</v>
      </c>
      <c r="Y52" s="3" t="s">
        <v>53</v>
      </c>
      <c r="Z52" s="3" t="s">
        <v>108</v>
      </c>
      <c r="AA52" s="3" t="s">
        <v>515</v>
      </c>
      <c r="AB52" s="3" t="s">
        <v>638</v>
      </c>
      <c r="AC52" s="3" t="s">
        <v>111</v>
      </c>
      <c r="AD52" s="3" t="s">
        <v>223</v>
      </c>
      <c r="AE52" s="3" t="s">
        <v>639</v>
      </c>
      <c r="AF52" s="3" t="s">
        <v>60</v>
      </c>
      <c r="AG52" s="3" t="s">
        <v>53</v>
      </c>
      <c r="AH52" s="3" t="s">
        <v>640</v>
      </c>
      <c r="AI52" s="3" t="s">
        <v>442</v>
      </c>
      <c r="AJ52" s="3" t="s">
        <v>641</v>
      </c>
    </row>
    <row r="53" spans="1:36" ht="13.2" x14ac:dyDescent="0.25">
      <c r="A53" s="2">
        <v>43864.335196215281</v>
      </c>
      <c r="B53" s="3" t="s">
        <v>239</v>
      </c>
      <c r="C53" s="3" t="s">
        <v>642</v>
      </c>
      <c r="D53" s="3">
        <v>13173651</v>
      </c>
      <c r="E53" s="3" t="s">
        <v>38</v>
      </c>
      <c r="F53" s="3">
        <v>53</v>
      </c>
      <c r="G53" s="4">
        <v>43907</v>
      </c>
      <c r="H53" s="3">
        <v>3174712898</v>
      </c>
      <c r="I53" s="3" t="s">
        <v>643</v>
      </c>
      <c r="J53" s="3" t="s">
        <v>644</v>
      </c>
      <c r="K53" s="3" t="s">
        <v>41</v>
      </c>
      <c r="L53" s="3" t="s">
        <v>42</v>
      </c>
      <c r="M53" s="3" t="s">
        <v>43</v>
      </c>
      <c r="N53" s="3" t="s">
        <v>44</v>
      </c>
      <c r="O53" s="3" t="s">
        <v>281</v>
      </c>
      <c r="P53" s="3" t="s">
        <v>134</v>
      </c>
      <c r="Q53" s="3" t="s">
        <v>645</v>
      </c>
      <c r="R53" s="3" t="s">
        <v>48</v>
      </c>
      <c r="S53" s="3" t="s">
        <v>168</v>
      </c>
      <c r="T53" s="3" t="s">
        <v>168</v>
      </c>
      <c r="U53" s="3" t="s">
        <v>107</v>
      </c>
      <c r="V53" s="3">
        <v>0</v>
      </c>
      <c r="W53" s="3" t="s">
        <v>52</v>
      </c>
      <c r="X53" s="3" t="s">
        <v>48</v>
      </c>
      <c r="Y53" s="3" t="s">
        <v>48</v>
      </c>
      <c r="Z53" s="3" t="s">
        <v>123</v>
      </c>
      <c r="AA53" s="3" t="s">
        <v>138</v>
      </c>
      <c r="AB53" s="3" t="s">
        <v>646</v>
      </c>
      <c r="AC53" s="3" t="s">
        <v>93</v>
      </c>
      <c r="AD53" s="3" t="s">
        <v>125</v>
      </c>
      <c r="AE53" s="3" t="s">
        <v>377</v>
      </c>
      <c r="AF53" s="3" t="s">
        <v>60</v>
      </c>
      <c r="AG53" s="3" t="s">
        <v>53</v>
      </c>
      <c r="AH53" s="3" t="s">
        <v>168</v>
      </c>
      <c r="AI53" s="3" t="s">
        <v>647</v>
      </c>
      <c r="AJ53" s="3" t="s">
        <v>63</v>
      </c>
    </row>
    <row r="54" spans="1:36" ht="13.2" x14ac:dyDescent="0.25">
      <c r="A54" s="2">
        <v>43864.335396631941</v>
      </c>
      <c r="B54" s="3" t="s">
        <v>648</v>
      </c>
      <c r="C54" s="3" t="s">
        <v>649</v>
      </c>
      <c r="D54" s="3">
        <v>88256478</v>
      </c>
      <c r="E54" s="3" t="s">
        <v>38</v>
      </c>
      <c r="F54" s="3">
        <v>37</v>
      </c>
      <c r="G54" s="4">
        <v>30034</v>
      </c>
      <c r="H54" s="3" t="s">
        <v>650</v>
      </c>
      <c r="I54" s="3" t="s">
        <v>651</v>
      </c>
      <c r="J54" s="3" t="s">
        <v>652</v>
      </c>
      <c r="K54" s="3" t="s">
        <v>581</v>
      </c>
      <c r="L54" s="3" t="s">
        <v>42</v>
      </c>
      <c r="M54" s="3" t="s">
        <v>43</v>
      </c>
      <c r="N54" s="3" t="s">
        <v>426</v>
      </c>
      <c r="O54" s="3" t="s">
        <v>45</v>
      </c>
      <c r="P54" s="3" t="s">
        <v>164</v>
      </c>
      <c r="Q54" s="3" t="s">
        <v>653</v>
      </c>
      <c r="R54" s="3" t="s">
        <v>48</v>
      </c>
      <c r="S54" s="3" t="s">
        <v>49</v>
      </c>
      <c r="T54" s="3" t="s">
        <v>50</v>
      </c>
      <c r="U54" s="3" t="s">
        <v>107</v>
      </c>
      <c r="V54" s="3">
        <v>2</v>
      </c>
      <c r="W54" s="3" t="s">
        <v>292</v>
      </c>
      <c r="X54" s="3" t="s">
        <v>48</v>
      </c>
      <c r="Y54" s="3" t="s">
        <v>48</v>
      </c>
      <c r="Z54" s="3" t="s">
        <v>54</v>
      </c>
      <c r="AA54" s="3" t="s">
        <v>353</v>
      </c>
      <c r="AB54" s="3" t="s">
        <v>527</v>
      </c>
      <c r="AC54" s="3" t="s">
        <v>93</v>
      </c>
      <c r="AD54" s="3" t="s">
        <v>125</v>
      </c>
      <c r="AE54" s="3" t="s">
        <v>654</v>
      </c>
      <c r="AF54" s="3" t="s">
        <v>60</v>
      </c>
      <c r="AG54" s="3" t="s">
        <v>48</v>
      </c>
      <c r="AI54" s="3" t="s">
        <v>655</v>
      </c>
      <c r="AJ54" s="3" t="s">
        <v>63</v>
      </c>
    </row>
    <row r="55" spans="1:36" ht="13.2" x14ac:dyDescent="0.25">
      <c r="A55" s="2">
        <v>43864.336050266204</v>
      </c>
      <c r="B55" s="3" t="s">
        <v>656</v>
      </c>
      <c r="C55" s="3" t="s">
        <v>657</v>
      </c>
      <c r="D55" s="3">
        <v>1005023556</v>
      </c>
      <c r="E55" s="3" t="s">
        <v>101</v>
      </c>
      <c r="F55" s="3">
        <v>24</v>
      </c>
      <c r="G55" s="4">
        <v>35025</v>
      </c>
      <c r="H55" s="3">
        <v>3222423278</v>
      </c>
      <c r="I55" s="3" t="s">
        <v>658</v>
      </c>
      <c r="J55" s="3" t="s">
        <v>659</v>
      </c>
      <c r="K55" s="3" t="s">
        <v>660</v>
      </c>
      <c r="L55" s="3" t="s">
        <v>42</v>
      </c>
      <c r="M55" s="3" t="s">
        <v>69</v>
      </c>
      <c r="N55" s="3" t="s">
        <v>44</v>
      </c>
      <c r="O55" s="3" t="s">
        <v>338</v>
      </c>
      <c r="P55" s="3" t="s">
        <v>314</v>
      </c>
      <c r="Q55" s="3" t="s">
        <v>661</v>
      </c>
      <c r="R55" s="3" t="s">
        <v>48</v>
      </c>
      <c r="S55" s="3" t="s">
        <v>607</v>
      </c>
      <c r="T55" s="3" t="s">
        <v>90</v>
      </c>
      <c r="U55" s="3" t="s">
        <v>107</v>
      </c>
      <c r="V55" s="3">
        <v>1</v>
      </c>
      <c r="W55" s="3" t="s">
        <v>75</v>
      </c>
      <c r="X55" s="3" t="s">
        <v>48</v>
      </c>
      <c r="Y55" s="3" t="s">
        <v>48</v>
      </c>
      <c r="Z55" s="3" t="s">
        <v>54</v>
      </c>
      <c r="AA55" s="3" t="s">
        <v>55</v>
      </c>
      <c r="AB55" s="3" t="s">
        <v>234</v>
      </c>
      <c r="AC55" s="3" t="s">
        <v>111</v>
      </c>
      <c r="AD55" s="3" t="s">
        <v>662</v>
      </c>
      <c r="AE55" s="3" t="s">
        <v>663</v>
      </c>
      <c r="AF55" s="3" t="s">
        <v>96</v>
      </c>
      <c r="AG55" s="3" t="s">
        <v>53</v>
      </c>
      <c r="AH55" s="3" t="s">
        <v>664</v>
      </c>
      <c r="AI55" s="3" t="s">
        <v>665</v>
      </c>
      <c r="AJ55" s="3" t="s">
        <v>398</v>
      </c>
    </row>
    <row r="56" spans="1:36" ht="13.2" x14ac:dyDescent="0.25">
      <c r="A56" s="2">
        <v>43864.338066307871</v>
      </c>
      <c r="B56" s="3" t="s">
        <v>666</v>
      </c>
      <c r="C56" s="3" t="s">
        <v>667</v>
      </c>
      <c r="D56" s="3">
        <v>13491406</v>
      </c>
      <c r="E56" s="3" t="s">
        <v>38</v>
      </c>
      <c r="F56" s="3">
        <v>51</v>
      </c>
      <c r="G56" s="4">
        <v>24890</v>
      </c>
      <c r="H56" s="3">
        <v>3103094007</v>
      </c>
      <c r="I56" s="3" t="s">
        <v>668</v>
      </c>
      <c r="J56" s="3" t="s">
        <v>669</v>
      </c>
      <c r="K56" s="3" t="s">
        <v>458</v>
      </c>
      <c r="L56" s="3" t="s">
        <v>42</v>
      </c>
      <c r="M56" s="3" t="s">
        <v>43</v>
      </c>
      <c r="N56" s="3" t="s">
        <v>44</v>
      </c>
      <c r="O56" s="3" t="s">
        <v>45</v>
      </c>
      <c r="P56" s="3" t="s">
        <v>46</v>
      </c>
      <c r="Q56" s="3" t="s">
        <v>231</v>
      </c>
      <c r="R56" s="3" t="s">
        <v>48</v>
      </c>
      <c r="S56" s="3" t="s">
        <v>122</v>
      </c>
      <c r="T56" s="3" t="s">
        <v>232</v>
      </c>
      <c r="U56" s="3" t="s">
        <v>51</v>
      </c>
      <c r="V56" s="3">
        <v>3</v>
      </c>
      <c r="W56" s="3" t="s">
        <v>203</v>
      </c>
      <c r="X56" s="3" t="s">
        <v>48</v>
      </c>
      <c r="Y56" s="3" t="s">
        <v>48</v>
      </c>
      <c r="Z56" s="3" t="s">
        <v>108</v>
      </c>
      <c r="AA56" s="3" t="s">
        <v>55</v>
      </c>
      <c r="AB56" s="3" t="s">
        <v>670</v>
      </c>
      <c r="AC56" s="3" t="s">
        <v>375</v>
      </c>
      <c r="AD56" s="3" t="s">
        <v>259</v>
      </c>
      <c r="AE56" s="3" t="s">
        <v>126</v>
      </c>
      <c r="AF56" s="3" t="s">
        <v>96</v>
      </c>
      <c r="AG56" s="3" t="s">
        <v>53</v>
      </c>
      <c r="AH56" s="3" t="s">
        <v>671</v>
      </c>
      <c r="AI56" s="3" t="s">
        <v>97</v>
      </c>
      <c r="AJ56" s="3" t="s">
        <v>672</v>
      </c>
    </row>
    <row r="57" spans="1:36" ht="13.2" x14ac:dyDescent="0.25">
      <c r="A57" s="2">
        <v>43864.338381168986</v>
      </c>
      <c r="B57" s="3" t="s">
        <v>673</v>
      </c>
      <c r="C57" s="3" t="s">
        <v>674</v>
      </c>
      <c r="D57" s="3">
        <v>1033676828</v>
      </c>
      <c r="E57" s="3" t="s">
        <v>38</v>
      </c>
      <c r="F57" s="3">
        <v>33</v>
      </c>
      <c r="G57" s="4">
        <v>31470</v>
      </c>
      <c r="H57" s="3">
        <v>3102548274</v>
      </c>
      <c r="I57" s="3" t="s">
        <v>675</v>
      </c>
      <c r="J57" s="3" t="s">
        <v>676</v>
      </c>
      <c r="K57" s="3" t="s">
        <v>41</v>
      </c>
      <c r="L57" s="3" t="s">
        <v>42</v>
      </c>
      <c r="M57" s="3" t="s">
        <v>43</v>
      </c>
      <c r="N57" s="3" t="s">
        <v>595</v>
      </c>
      <c r="O57" s="3" t="s">
        <v>677</v>
      </c>
      <c r="P57" s="3" t="s">
        <v>46</v>
      </c>
      <c r="R57" s="3" t="s">
        <v>48</v>
      </c>
      <c r="S57" s="3" t="s">
        <v>49</v>
      </c>
      <c r="T57" s="3" t="s">
        <v>301</v>
      </c>
      <c r="U57" s="3" t="s">
        <v>51</v>
      </c>
      <c r="V57" s="3">
        <v>2</v>
      </c>
      <c r="W57" s="3" t="s">
        <v>75</v>
      </c>
      <c r="X57" s="3" t="s">
        <v>53</v>
      </c>
      <c r="Y57" s="3" t="s">
        <v>53</v>
      </c>
      <c r="Z57" s="3" t="s">
        <v>54</v>
      </c>
      <c r="AA57" s="3" t="s">
        <v>109</v>
      </c>
      <c r="AB57" s="3" t="s">
        <v>234</v>
      </c>
      <c r="AC57" s="3" t="s">
        <v>139</v>
      </c>
      <c r="AD57" s="3" t="s">
        <v>79</v>
      </c>
      <c r="AE57" s="3" t="s">
        <v>95</v>
      </c>
      <c r="AF57" s="3" t="s">
        <v>60</v>
      </c>
      <c r="AG57" s="3" t="s">
        <v>53</v>
      </c>
      <c r="AH57" s="3" t="s">
        <v>678</v>
      </c>
      <c r="AI57" s="3" t="s">
        <v>115</v>
      </c>
      <c r="AJ57" s="3" t="s">
        <v>679</v>
      </c>
    </row>
    <row r="58" spans="1:36" ht="13.2" x14ac:dyDescent="0.25">
      <c r="A58" s="2">
        <v>43864.338661481481</v>
      </c>
      <c r="B58" s="3" t="s">
        <v>680</v>
      </c>
      <c r="C58" s="3" t="s">
        <v>681</v>
      </c>
      <c r="D58" s="3">
        <v>1093734770</v>
      </c>
      <c r="E58" s="3" t="s">
        <v>38</v>
      </c>
      <c r="F58" s="3">
        <v>33</v>
      </c>
      <c r="G58" s="4">
        <v>32084</v>
      </c>
      <c r="H58" s="3">
        <v>3222711948</v>
      </c>
      <c r="I58" s="3" t="s">
        <v>682</v>
      </c>
      <c r="J58" s="3" t="s">
        <v>683</v>
      </c>
      <c r="K58" s="3" t="s">
        <v>684</v>
      </c>
      <c r="L58" s="3" t="s">
        <v>42</v>
      </c>
      <c r="M58" s="3" t="s">
        <v>43</v>
      </c>
      <c r="N58" s="3" t="s">
        <v>44</v>
      </c>
      <c r="O58" s="3" t="s">
        <v>300</v>
      </c>
      <c r="P58" s="3" t="s">
        <v>46</v>
      </c>
      <c r="R58" s="3" t="s">
        <v>48</v>
      </c>
      <c r="S58" s="3" t="s">
        <v>685</v>
      </c>
      <c r="T58" s="3" t="s">
        <v>50</v>
      </c>
      <c r="U58" s="3" t="s">
        <v>51</v>
      </c>
      <c r="V58" s="3">
        <v>2</v>
      </c>
      <c r="W58" s="3" t="s">
        <v>137</v>
      </c>
      <c r="X58" s="3" t="s">
        <v>48</v>
      </c>
      <c r="Y58" s="3" t="s">
        <v>53</v>
      </c>
      <c r="Z58" s="3" t="s">
        <v>54</v>
      </c>
      <c r="AA58" s="3" t="s">
        <v>63</v>
      </c>
      <c r="AB58" s="3" t="s">
        <v>92</v>
      </c>
      <c r="AC58" s="3" t="s">
        <v>375</v>
      </c>
      <c r="AD58" s="3" t="s">
        <v>125</v>
      </c>
      <c r="AE58" s="3" t="s">
        <v>686</v>
      </c>
      <c r="AF58" s="3" t="s">
        <v>60</v>
      </c>
      <c r="AG58" s="3" t="s">
        <v>48</v>
      </c>
      <c r="AH58" s="3" t="s">
        <v>168</v>
      </c>
      <c r="AI58" s="3" t="s">
        <v>687</v>
      </c>
      <c r="AJ58" s="3" t="s">
        <v>688</v>
      </c>
    </row>
    <row r="59" spans="1:36" ht="13.2" x14ac:dyDescent="0.25">
      <c r="A59" s="2">
        <v>43864.342933749998</v>
      </c>
      <c r="B59" s="3" t="s">
        <v>689</v>
      </c>
      <c r="C59" s="3" t="s">
        <v>690</v>
      </c>
      <c r="D59" s="3">
        <v>88308598</v>
      </c>
      <c r="E59" s="3" t="s">
        <v>38</v>
      </c>
      <c r="F59" s="3">
        <v>41</v>
      </c>
      <c r="G59" s="4">
        <v>28778</v>
      </c>
      <c r="H59" s="3">
        <v>3158502113</v>
      </c>
      <c r="I59" s="3" t="s">
        <v>691</v>
      </c>
      <c r="J59" s="3" t="s">
        <v>692</v>
      </c>
      <c r="K59" s="3" t="s">
        <v>693</v>
      </c>
      <c r="L59" s="3" t="s">
        <v>42</v>
      </c>
      <c r="M59" s="3" t="s">
        <v>43</v>
      </c>
      <c r="N59" s="3" t="s">
        <v>44</v>
      </c>
      <c r="O59" s="3" t="s">
        <v>70</v>
      </c>
      <c r="P59" s="3" t="s">
        <v>46</v>
      </c>
      <c r="Q59" s="3" t="s">
        <v>46</v>
      </c>
      <c r="R59" s="3" t="s">
        <v>48</v>
      </c>
      <c r="S59" s="3" t="s">
        <v>168</v>
      </c>
      <c r="T59" s="3" t="s">
        <v>63</v>
      </c>
      <c r="U59" s="3" t="s">
        <v>51</v>
      </c>
      <c r="V59" s="3">
        <v>2</v>
      </c>
      <c r="W59" s="3" t="s">
        <v>694</v>
      </c>
      <c r="X59" s="3" t="s">
        <v>48</v>
      </c>
      <c r="Y59" s="3" t="s">
        <v>48</v>
      </c>
      <c r="Z59" s="3" t="s">
        <v>108</v>
      </c>
      <c r="AA59" s="3" t="s">
        <v>109</v>
      </c>
      <c r="AB59" s="3" t="s">
        <v>695</v>
      </c>
      <c r="AC59" s="3" t="s">
        <v>375</v>
      </c>
      <c r="AD59" s="3" t="s">
        <v>79</v>
      </c>
      <c r="AE59" s="3" t="s">
        <v>140</v>
      </c>
      <c r="AF59" s="3" t="s">
        <v>96</v>
      </c>
      <c r="AG59" s="3" t="s">
        <v>48</v>
      </c>
      <c r="AH59" s="3" t="s">
        <v>696</v>
      </c>
      <c r="AI59" s="3" t="s">
        <v>213</v>
      </c>
      <c r="AJ59" s="3" t="s">
        <v>63</v>
      </c>
    </row>
    <row r="60" spans="1:36" ht="13.2" x14ac:dyDescent="0.25">
      <c r="A60" s="2">
        <v>43864.344676990746</v>
      </c>
      <c r="B60" s="3" t="s">
        <v>697</v>
      </c>
      <c r="C60" s="3" t="s">
        <v>698</v>
      </c>
      <c r="D60" s="3">
        <v>88249739</v>
      </c>
      <c r="E60" s="3" t="s">
        <v>38</v>
      </c>
      <c r="F60" s="3">
        <v>38</v>
      </c>
      <c r="G60" s="4">
        <v>29703</v>
      </c>
      <c r="H60" s="3">
        <v>3142812531</v>
      </c>
      <c r="I60" s="3" t="s">
        <v>699</v>
      </c>
      <c r="J60" s="3" t="s">
        <v>45</v>
      </c>
      <c r="K60" s="3" t="s">
        <v>581</v>
      </c>
      <c r="L60" s="3" t="s">
        <v>42</v>
      </c>
      <c r="M60" s="3" t="s">
        <v>43</v>
      </c>
      <c r="N60" s="3" t="s">
        <v>44</v>
      </c>
      <c r="O60" s="3" t="s">
        <v>45</v>
      </c>
      <c r="P60" s="3" t="s">
        <v>46</v>
      </c>
      <c r="Q60" s="3" t="s">
        <v>46</v>
      </c>
      <c r="R60" s="3" t="s">
        <v>48</v>
      </c>
      <c r="S60" s="3" t="s">
        <v>49</v>
      </c>
      <c r="T60" s="3" t="s">
        <v>50</v>
      </c>
      <c r="U60" s="3" t="s">
        <v>51</v>
      </c>
      <c r="V60" s="3">
        <v>3</v>
      </c>
      <c r="W60" s="3" t="s">
        <v>137</v>
      </c>
      <c r="X60" s="3" t="s">
        <v>48</v>
      </c>
      <c r="Y60" s="3" t="s">
        <v>48</v>
      </c>
      <c r="Z60" s="3" t="s">
        <v>54</v>
      </c>
      <c r="AA60" s="3" t="s">
        <v>109</v>
      </c>
      <c r="AB60" s="3" t="s">
        <v>92</v>
      </c>
      <c r="AC60" s="3" t="s">
        <v>93</v>
      </c>
      <c r="AD60" s="3" t="s">
        <v>79</v>
      </c>
      <c r="AE60" s="3" t="s">
        <v>700</v>
      </c>
      <c r="AF60" s="3" t="s">
        <v>96</v>
      </c>
      <c r="AG60" s="3" t="s">
        <v>53</v>
      </c>
      <c r="AH60" s="3" t="s">
        <v>63</v>
      </c>
      <c r="AI60" s="3" t="s">
        <v>213</v>
      </c>
      <c r="AJ60" s="3" t="s">
        <v>63</v>
      </c>
    </row>
    <row r="61" spans="1:36" ht="13.2" x14ac:dyDescent="0.25">
      <c r="A61" s="2">
        <v>43864.354002233798</v>
      </c>
      <c r="B61" s="3" t="s">
        <v>239</v>
      </c>
      <c r="C61" s="3" t="s">
        <v>701</v>
      </c>
      <c r="D61" s="3">
        <v>79755344</v>
      </c>
      <c r="E61" s="3" t="s">
        <v>38</v>
      </c>
      <c r="F61" s="3">
        <v>45</v>
      </c>
      <c r="G61" s="4">
        <v>27387</v>
      </c>
      <c r="H61" s="3">
        <v>3167416840</v>
      </c>
      <c r="I61" s="3" t="s">
        <v>702</v>
      </c>
      <c r="J61" s="3" t="s">
        <v>703</v>
      </c>
      <c r="K61" s="3" t="s">
        <v>704</v>
      </c>
      <c r="L61" s="3" t="s">
        <v>42</v>
      </c>
      <c r="M61" s="3" t="s">
        <v>43</v>
      </c>
      <c r="N61" s="3" t="s">
        <v>44</v>
      </c>
      <c r="O61" s="3" t="s">
        <v>705</v>
      </c>
      <c r="P61" s="3" t="s">
        <v>46</v>
      </c>
      <c r="Q61" s="3" t="s">
        <v>706</v>
      </c>
      <c r="R61" s="3" t="s">
        <v>48</v>
      </c>
      <c r="S61" s="3" t="s">
        <v>122</v>
      </c>
      <c r="T61" s="3" t="s">
        <v>50</v>
      </c>
      <c r="U61" s="3" t="s">
        <v>51</v>
      </c>
      <c r="V61" s="3">
        <v>2</v>
      </c>
      <c r="W61" s="3" t="s">
        <v>203</v>
      </c>
      <c r="X61" s="3" t="s">
        <v>48</v>
      </c>
      <c r="Y61" s="3" t="s">
        <v>48</v>
      </c>
      <c r="Z61" s="3" t="s">
        <v>108</v>
      </c>
      <c r="AA61" s="3" t="s">
        <v>109</v>
      </c>
      <c r="AB61" s="3" t="s">
        <v>92</v>
      </c>
      <c r="AC61" s="3" t="s">
        <v>441</v>
      </c>
      <c r="AD61" s="3" t="s">
        <v>154</v>
      </c>
      <c r="AE61" s="3" t="s">
        <v>167</v>
      </c>
      <c r="AF61" s="3" t="s">
        <v>81</v>
      </c>
      <c r="AG61" s="3" t="s">
        <v>48</v>
      </c>
      <c r="AH61" s="3" t="s">
        <v>206</v>
      </c>
      <c r="AI61" s="3" t="s">
        <v>169</v>
      </c>
      <c r="AJ61" s="3" t="s">
        <v>398</v>
      </c>
    </row>
    <row r="62" spans="1:36" ht="13.2" x14ac:dyDescent="0.25">
      <c r="A62" s="2">
        <v>43864.354007847222</v>
      </c>
      <c r="B62" s="3" t="s">
        <v>707</v>
      </c>
      <c r="C62" s="3" t="s">
        <v>708</v>
      </c>
      <c r="D62" s="3">
        <v>60390563</v>
      </c>
      <c r="E62" s="3" t="s">
        <v>101</v>
      </c>
      <c r="F62" s="3">
        <v>41</v>
      </c>
      <c r="G62" s="4">
        <v>28804</v>
      </c>
      <c r="H62" s="3">
        <v>3163535288</v>
      </c>
      <c r="I62" s="3" t="s">
        <v>709</v>
      </c>
      <c r="J62" s="3" t="s">
        <v>710</v>
      </c>
      <c r="K62" s="3" t="s">
        <v>711</v>
      </c>
      <c r="L62" s="3" t="s">
        <v>42</v>
      </c>
      <c r="M62" s="3" t="s">
        <v>69</v>
      </c>
      <c r="N62" s="3" t="s">
        <v>44</v>
      </c>
      <c r="O62" s="3" t="s">
        <v>45</v>
      </c>
      <c r="P62" s="3" t="s">
        <v>164</v>
      </c>
      <c r="Q62" s="3" t="s">
        <v>712</v>
      </c>
      <c r="R62" s="3" t="s">
        <v>48</v>
      </c>
      <c r="S62" s="3" t="s">
        <v>50</v>
      </c>
      <c r="T62" s="3" t="s">
        <v>50</v>
      </c>
      <c r="U62" s="3" t="s">
        <v>107</v>
      </c>
      <c r="V62" s="3">
        <v>1</v>
      </c>
      <c r="W62" s="3" t="s">
        <v>256</v>
      </c>
      <c r="X62" s="3" t="s">
        <v>48</v>
      </c>
      <c r="Y62" s="3" t="s">
        <v>53</v>
      </c>
      <c r="Z62" s="3" t="s">
        <v>123</v>
      </c>
      <c r="AA62" s="3" t="s">
        <v>631</v>
      </c>
      <c r="AB62" s="3" t="s">
        <v>713</v>
      </c>
      <c r="AC62" s="3" t="s">
        <v>93</v>
      </c>
      <c r="AD62" s="3" t="s">
        <v>79</v>
      </c>
      <c r="AE62" s="3" t="s">
        <v>140</v>
      </c>
      <c r="AF62" s="3" t="s">
        <v>60</v>
      </c>
      <c r="AG62" s="3" t="s">
        <v>48</v>
      </c>
      <c r="AH62" s="3" t="s">
        <v>714</v>
      </c>
      <c r="AI62" s="3" t="s">
        <v>715</v>
      </c>
      <c r="AJ62" s="3" t="s">
        <v>63</v>
      </c>
    </row>
    <row r="63" spans="1:36" ht="13.2" x14ac:dyDescent="0.25">
      <c r="A63" s="2">
        <v>43864.381192037035</v>
      </c>
      <c r="B63" s="3" t="s">
        <v>716</v>
      </c>
      <c r="C63" s="3" t="s">
        <v>717</v>
      </c>
      <c r="D63" s="3">
        <v>88306110</v>
      </c>
      <c r="E63" s="3" t="s">
        <v>38</v>
      </c>
      <c r="F63" s="3">
        <v>40</v>
      </c>
      <c r="G63" s="4">
        <v>29164</v>
      </c>
      <c r="H63" s="3">
        <v>3124279827</v>
      </c>
      <c r="I63" s="3" t="s">
        <v>718</v>
      </c>
      <c r="J63" s="3" t="s">
        <v>719</v>
      </c>
      <c r="K63" s="3" t="s">
        <v>720</v>
      </c>
      <c r="L63" s="3" t="s">
        <v>42</v>
      </c>
      <c r="M63" s="3" t="s">
        <v>43</v>
      </c>
      <c r="N63" s="3" t="s">
        <v>44</v>
      </c>
      <c r="O63" s="3" t="s">
        <v>45</v>
      </c>
      <c r="P63" s="3" t="s">
        <v>164</v>
      </c>
      <c r="Q63" s="3" t="s">
        <v>721</v>
      </c>
      <c r="R63" s="3" t="s">
        <v>48</v>
      </c>
      <c r="S63" s="3" t="s">
        <v>49</v>
      </c>
      <c r="T63" s="3" t="s">
        <v>722</v>
      </c>
      <c r="U63" s="3" t="s">
        <v>51</v>
      </c>
      <c r="V63" s="3">
        <v>2</v>
      </c>
      <c r="W63" s="3" t="s">
        <v>560</v>
      </c>
      <c r="X63" s="3" t="s">
        <v>48</v>
      </c>
      <c r="Y63" s="3" t="s">
        <v>48</v>
      </c>
      <c r="Z63" s="3" t="s">
        <v>108</v>
      </c>
      <c r="AA63" s="3" t="s">
        <v>723</v>
      </c>
      <c r="AB63" s="3" t="s">
        <v>56</v>
      </c>
      <c r="AC63" s="3" t="s">
        <v>724</v>
      </c>
      <c r="AD63" s="3" t="s">
        <v>538</v>
      </c>
      <c r="AE63" s="3" t="s">
        <v>725</v>
      </c>
      <c r="AF63" s="3" t="s">
        <v>141</v>
      </c>
      <c r="AG63" s="3" t="s">
        <v>48</v>
      </c>
      <c r="AH63" s="3" t="s">
        <v>726</v>
      </c>
      <c r="AI63" s="3" t="s">
        <v>727</v>
      </c>
      <c r="AJ63" s="3" t="s">
        <v>728</v>
      </c>
    </row>
    <row r="64" spans="1:36" ht="13.2" x14ac:dyDescent="0.25">
      <c r="A64" s="2">
        <v>43864.426725937505</v>
      </c>
      <c r="B64" s="3" t="s">
        <v>729</v>
      </c>
      <c r="C64" s="3" t="s">
        <v>730</v>
      </c>
      <c r="D64" s="3">
        <v>88214322</v>
      </c>
      <c r="E64" s="3" t="s">
        <v>38</v>
      </c>
      <c r="F64" s="3">
        <v>44</v>
      </c>
      <c r="G64" s="4">
        <v>27540</v>
      </c>
      <c r="H64" s="3">
        <v>3178059955</v>
      </c>
      <c r="I64" s="3" t="s">
        <v>731</v>
      </c>
      <c r="J64" s="3" t="s">
        <v>732</v>
      </c>
      <c r="K64" s="3" t="s">
        <v>733</v>
      </c>
      <c r="L64" s="3" t="s">
        <v>42</v>
      </c>
      <c r="M64" s="3" t="s">
        <v>43</v>
      </c>
      <c r="N64" s="3" t="s">
        <v>44</v>
      </c>
      <c r="O64" s="3" t="s">
        <v>45</v>
      </c>
      <c r="P64" s="3" t="s">
        <v>46</v>
      </c>
      <c r="R64" s="3" t="s">
        <v>48</v>
      </c>
      <c r="S64" s="3" t="s">
        <v>476</v>
      </c>
      <c r="T64" s="3" t="s">
        <v>734</v>
      </c>
      <c r="U64" s="3" t="s">
        <v>51</v>
      </c>
      <c r="V64" s="3">
        <v>2</v>
      </c>
      <c r="W64" s="3" t="s">
        <v>91</v>
      </c>
      <c r="X64" s="3" t="s">
        <v>48</v>
      </c>
      <c r="Y64" s="3" t="s">
        <v>48</v>
      </c>
      <c r="Z64" s="3" t="s">
        <v>108</v>
      </c>
      <c r="AA64" s="3" t="s">
        <v>735</v>
      </c>
      <c r="AB64" s="3" t="s">
        <v>56</v>
      </c>
      <c r="AC64" s="3" t="s">
        <v>57</v>
      </c>
      <c r="AD64" s="3" t="s">
        <v>154</v>
      </c>
      <c r="AE64" s="3" t="s">
        <v>736</v>
      </c>
      <c r="AF64" s="3" t="s">
        <v>81</v>
      </c>
      <c r="AG64" s="3" t="s">
        <v>53</v>
      </c>
      <c r="AI64" s="3" t="s">
        <v>737</v>
      </c>
      <c r="AJ64" s="3" t="s">
        <v>63</v>
      </c>
    </row>
    <row r="65" spans="1:36" ht="13.2" x14ac:dyDescent="0.25">
      <c r="A65" s="2">
        <v>43864.427888703707</v>
      </c>
      <c r="B65" s="3" t="s">
        <v>738</v>
      </c>
      <c r="C65" s="3" t="s">
        <v>739</v>
      </c>
      <c r="D65" s="3">
        <v>1090374978</v>
      </c>
      <c r="E65" s="3" t="s">
        <v>38</v>
      </c>
      <c r="F65" s="3">
        <v>33</v>
      </c>
      <c r="G65" s="4">
        <v>31618</v>
      </c>
      <c r="H65" s="3">
        <v>3184196345</v>
      </c>
      <c r="I65" s="3" t="s">
        <v>740</v>
      </c>
      <c r="J65" s="3" t="s">
        <v>741</v>
      </c>
      <c r="K65" s="3" t="s">
        <v>742</v>
      </c>
      <c r="L65" s="3" t="s">
        <v>42</v>
      </c>
      <c r="M65" s="3" t="s">
        <v>69</v>
      </c>
      <c r="N65" s="3" t="s">
        <v>44</v>
      </c>
      <c r="O65" s="3" t="s">
        <v>45</v>
      </c>
      <c r="P65" s="3" t="s">
        <v>71</v>
      </c>
      <c r="Q65" s="3" t="s">
        <v>743</v>
      </c>
      <c r="R65" s="3" t="s">
        <v>621</v>
      </c>
      <c r="S65" s="3" t="s">
        <v>744</v>
      </c>
      <c r="T65" s="3" t="s">
        <v>745</v>
      </c>
      <c r="U65" s="3" t="s">
        <v>51</v>
      </c>
      <c r="V65" s="3">
        <v>1</v>
      </c>
      <c r="W65" s="3" t="s">
        <v>75</v>
      </c>
      <c r="X65" s="3" t="s">
        <v>48</v>
      </c>
      <c r="Y65" s="3" t="s">
        <v>48</v>
      </c>
      <c r="Z65" s="3" t="s">
        <v>54</v>
      </c>
      <c r="AA65" s="3" t="s">
        <v>746</v>
      </c>
      <c r="AB65" s="3" t="s">
        <v>747</v>
      </c>
      <c r="AC65" s="3" t="s">
        <v>139</v>
      </c>
      <c r="AD65" s="3" t="s">
        <v>272</v>
      </c>
      <c r="AE65" s="3" t="s">
        <v>748</v>
      </c>
      <c r="AF65" s="3" t="s">
        <v>81</v>
      </c>
      <c r="AG65" s="3" t="s">
        <v>53</v>
      </c>
      <c r="AH65" s="3" t="s">
        <v>749</v>
      </c>
      <c r="AI65" s="3" t="s">
        <v>750</v>
      </c>
      <c r="AJ65" s="3" t="s">
        <v>751</v>
      </c>
    </row>
    <row r="66" spans="1:36" ht="13.2" x14ac:dyDescent="0.25">
      <c r="A66" s="2">
        <v>43864.463740011575</v>
      </c>
      <c r="B66" s="3" t="s">
        <v>752</v>
      </c>
      <c r="C66" s="3" t="s">
        <v>753</v>
      </c>
      <c r="D66" s="3">
        <v>37393189</v>
      </c>
      <c r="E66" s="3" t="s">
        <v>101</v>
      </c>
      <c r="F66" s="3">
        <v>35</v>
      </c>
      <c r="G66" s="4">
        <v>30811</v>
      </c>
      <c r="H66" s="3">
        <v>3164987997</v>
      </c>
      <c r="I66" s="3" t="s">
        <v>754</v>
      </c>
      <c r="J66" s="3" t="s">
        <v>755</v>
      </c>
      <c r="K66" s="3" t="s">
        <v>756</v>
      </c>
      <c r="L66" s="3" t="s">
        <v>267</v>
      </c>
      <c r="M66" s="3" t="s">
        <v>69</v>
      </c>
      <c r="N66" s="3" t="s">
        <v>44</v>
      </c>
      <c r="O66" s="3" t="s">
        <v>70</v>
      </c>
      <c r="P66" s="3" t="s">
        <v>71</v>
      </c>
      <c r="Q66" s="3" t="s">
        <v>757</v>
      </c>
      <c r="R66" s="3" t="s">
        <v>621</v>
      </c>
      <c r="S66" s="3" t="s">
        <v>73</v>
      </c>
      <c r="T66" s="3" t="s">
        <v>758</v>
      </c>
      <c r="U66" s="3" t="s">
        <v>51</v>
      </c>
      <c r="V66" s="3">
        <v>4</v>
      </c>
      <c r="W66" s="3" t="s">
        <v>759</v>
      </c>
      <c r="X66" s="3" t="s">
        <v>53</v>
      </c>
      <c r="Y66" s="3" t="s">
        <v>48</v>
      </c>
      <c r="Z66" s="3" t="s">
        <v>54</v>
      </c>
      <c r="AA66" s="3" t="s">
        <v>760</v>
      </c>
      <c r="AB66" s="3" t="s">
        <v>761</v>
      </c>
      <c r="AC66" s="3" t="s">
        <v>57</v>
      </c>
      <c r="AD66" s="3" t="s">
        <v>538</v>
      </c>
      <c r="AE66" s="3" t="s">
        <v>762</v>
      </c>
      <c r="AF66" s="3" t="s">
        <v>60</v>
      </c>
      <c r="AG66" s="3" t="s">
        <v>48</v>
      </c>
      <c r="AH66" s="3" t="s">
        <v>260</v>
      </c>
      <c r="AI66" s="3" t="s">
        <v>763</v>
      </c>
      <c r="AJ66" s="3" t="s">
        <v>764</v>
      </c>
    </row>
    <row r="67" spans="1:36" ht="13.2" x14ac:dyDescent="0.25">
      <c r="A67" s="2">
        <v>43864.480673611106</v>
      </c>
      <c r="B67" s="3" t="s">
        <v>765</v>
      </c>
      <c r="C67" s="3" t="s">
        <v>766</v>
      </c>
      <c r="D67" s="3">
        <v>1090489556</v>
      </c>
      <c r="E67" s="3" t="s">
        <v>101</v>
      </c>
      <c r="F67" s="3">
        <v>24</v>
      </c>
      <c r="G67" s="4">
        <v>34818</v>
      </c>
      <c r="H67" s="3">
        <v>3227002730</v>
      </c>
      <c r="I67" s="3" t="s">
        <v>767</v>
      </c>
      <c r="J67" s="3" t="s">
        <v>768</v>
      </c>
      <c r="K67" s="3" t="s">
        <v>769</v>
      </c>
      <c r="L67" s="3" t="s">
        <v>42</v>
      </c>
      <c r="M67" s="3" t="s">
        <v>43</v>
      </c>
      <c r="N67" s="3" t="s">
        <v>595</v>
      </c>
      <c r="O67" s="3" t="s">
        <v>677</v>
      </c>
      <c r="P67" s="3" t="s">
        <v>71</v>
      </c>
      <c r="Q67" s="3" t="s">
        <v>770</v>
      </c>
      <c r="R67" s="3" t="s">
        <v>48</v>
      </c>
      <c r="S67" s="3" t="s">
        <v>771</v>
      </c>
      <c r="T67" s="3" t="s">
        <v>772</v>
      </c>
      <c r="U67" s="3" t="s">
        <v>51</v>
      </c>
      <c r="V67" s="3">
        <v>1</v>
      </c>
      <c r="W67" s="3" t="s">
        <v>75</v>
      </c>
      <c r="X67" s="3" t="s">
        <v>48</v>
      </c>
      <c r="Y67" s="3" t="s">
        <v>53</v>
      </c>
      <c r="Z67" s="3" t="s">
        <v>123</v>
      </c>
      <c r="AA67" s="3" t="s">
        <v>773</v>
      </c>
      <c r="AB67" s="3" t="s">
        <v>774</v>
      </c>
      <c r="AC67" s="3" t="s">
        <v>57</v>
      </c>
      <c r="AD67" s="3" t="s">
        <v>58</v>
      </c>
      <c r="AE67" s="3" t="s">
        <v>775</v>
      </c>
      <c r="AF67" s="3" t="s">
        <v>504</v>
      </c>
      <c r="AG67" s="3" t="s">
        <v>48</v>
      </c>
      <c r="AH67" s="3" t="s">
        <v>776</v>
      </c>
      <c r="AI67" s="3" t="s">
        <v>442</v>
      </c>
      <c r="AJ67" s="3" t="s">
        <v>777</v>
      </c>
    </row>
    <row r="68" spans="1:36" ht="13.2" x14ac:dyDescent="0.25">
      <c r="A68" s="2">
        <v>43864.497727060181</v>
      </c>
      <c r="B68" s="3" t="s">
        <v>778</v>
      </c>
      <c r="C68" s="3" t="s">
        <v>779</v>
      </c>
      <c r="D68" s="3" t="s">
        <v>780</v>
      </c>
      <c r="E68" s="3" t="s">
        <v>101</v>
      </c>
      <c r="F68" s="3">
        <v>40</v>
      </c>
      <c r="G68" s="4">
        <v>29006</v>
      </c>
      <c r="H68" s="3">
        <v>3228700794</v>
      </c>
      <c r="I68" s="3" t="s">
        <v>781</v>
      </c>
      <c r="J68" s="3" t="s">
        <v>782</v>
      </c>
      <c r="K68" s="3" t="s">
        <v>783</v>
      </c>
      <c r="L68" s="3" t="s">
        <v>42</v>
      </c>
      <c r="M68" s="3" t="s">
        <v>69</v>
      </c>
      <c r="N68" s="3" t="s">
        <v>44</v>
      </c>
      <c r="O68" s="3" t="s">
        <v>705</v>
      </c>
      <c r="P68" s="3" t="s">
        <v>46</v>
      </c>
      <c r="R68" s="3" t="s">
        <v>48</v>
      </c>
      <c r="S68" s="3" t="s">
        <v>168</v>
      </c>
      <c r="T68" s="3" t="s">
        <v>784</v>
      </c>
      <c r="U68" s="3" t="s">
        <v>51</v>
      </c>
      <c r="V68" s="3">
        <v>2</v>
      </c>
      <c r="W68" s="3" t="s">
        <v>785</v>
      </c>
      <c r="X68" s="3" t="s">
        <v>53</v>
      </c>
      <c r="Y68" s="3" t="s">
        <v>48</v>
      </c>
      <c r="Z68" s="3" t="s">
        <v>123</v>
      </c>
      <c r="AA68" s="3" t="s">
        <v>204</v>
      </c>
      <c r="AB68" s="3" t="s">
        <v>92</v>
      </c>
      <c r="AC68" s="3" t="s">
        <v>139</v>
      </c>
      <c r="AD68" s="3" t="s">
        <v>94</v>
      </c>
      <c r="AE68" s="3" t="s">
        <v>167</v>
      </c>
      <c r="AF68" s="3" t="s">
        <v>81</v>
      </c>
      <c r="AG68" s="3" t="s">
        <v>48</v>
      </c>
      <c r="AI68" s="3" t="s">
        <v>213</v>
      </c>
      <c r="AJ68" s="3" t="s">
        <v>398</v>
      </c>
    </row>
    <row r="69" spans="1:36" ht="13.2" x14ac:dyDescent="0.25">
      <c r="A69" s="2">
        <v>43864.529657638894</v>
      </c>
      <c r="B69" s="3" t="s">
        <v>786</v>
      </c>
      <c r="C69" s="3" t="s">
        <v>787</v>
      </c>
      <c r="D69" s="3">
        <v>1093760952</v>
      </c>
      <c r="E69" s="3" t="s">
        <v>101</v>
      </c>
      <c r="F69" s="3">
        <v>27</v>
      </c>
      <c r="G69" s="4">
        <v>33687</v>
      </c>
      <c r="H69" s="3">
        <v>3004038189</v>
      </c>
      <c r="I69" s="3" t="s">
        <v>788</v>
      </c>
      <c r="J69" s="3" t="s">
        <v>789</v>
      </c>
      <c r="K69" s="3" t="s">
        <v>790</v>
      </c>
      <c r="L69" s="3" t="s">
        <v>42</v>
      </c>
      <c r="M69" s="3" t="s">
        <v>69</v>
      </c>
      <c r="N69" s="3" t="s">
        <v>44</v>
      </c>
      <c r="O69" s="3" t="s">
        <v>70</v>
      </c>
      <c r="P69" s="3" t="s">
        <v>314</v>
      </c>
      <c r="Q69" s="3" t="s">
        <v>791</v>
      </c>
      <c r="R69" s="3" t="s">
        <v>48</v>
      </c>
      <c r="S69" s="3" t="s">
        <v>607</v>
      </c>
      <c r="T69" s="3" t="s">
        <v>758</v>
      </c>
      <c r="U69" s="3" t="s">
        <v>51</v>
      </c>
      <c r="V69" s="3">
        <v>1</v>
      </c>
      <c r="W69" s="3" t="s">
        <v>75</v>
      </c>
      <c r="X69" s="3" t="s">
        <v>48</v>
      </c>
      <c r="Y69" s="3" t="s">
        <v>48</v>
      </c>
      <c r="Z69" s="3" t="s">
        <v>54</v>
      </c>
      <c r="AA69" s="3" t="s">
        <v>109</v>
      </c>
      <c r="AB69" s="3" t="s">
        <v>490</v>
      </c>
      <c r="AC69" s="3" t="s">
        <v>235</v>
      </c>
      <c r="AD69" s="3" t="s">
        <v>792</v>
      </c>
      <c r="AE69" s="3" t="s">
        <v>305</v>
      </c>
      <c r="AF69" s="3" t="s">
        <v>60</v>
      </c>
      <c r="AG69" s="3" t="s">
        <v>53</v>
      </c>
      <c r="AH69" s="3" t="s">
        <v>168</v>
      </c>
      <c r="AI69" s="3" t="s">
        <v>97</v>
      </c>
      <c r="AJ69" s="3" t="s">
        <v>63</v>
      </c>
    </row>
    <row r="70" spans="1:36" ht="13.2" x14ac:dyDescent="0.25">
      <c r="A70" s="2">
        <v>43864.561896203704</v>
      </c>
      <c r="B70" s="3" t="s">
        <v>793</v>
      </c>
      <c r="C70" s="3" t="s">
        <v>794</v>
      </c>
      <c r="D70" s="3">
        <v>13906188</v>
      </c>
      <c r="E70" s="3" t="s">
        <v>38</v>
      </c>
      <c r="F70" s="3">
        <v>51</v>
      </c>
      <c r="G70" s="4">
        <v>25160</v>
      </c>
      <c r="H70" s="3">
        <v>3162660640</v>
      </c>
      <c r="I70" s="3" t="s">
        <v>795</v>
      </c>
      <c r="J70" s="3" t="s">
        <v>796</v>
      </c>
      <c r="K70" s="3" t="s">
        <v>797</v>
      </c>
      <c r="L70" s="3" t="s">
        <v>42</v>
      </c>
      <c r="M70" s="3" t="s">
        <v>43</v>
      </c>
      <c r="N70" s="3" t="s">
        <v>595</v>
      </c>
      <c r="O70" s="3" t="s">
        <v>798</v>
      </c>
      <c r="P70" s="3" t="s">
        <v>164</v>
      </c>
      <c r="Q70" s="3" t="s">
        <v>799</v>
      </c>
      <c r="R70" s="3" t="s">
        <v>48</v>
      </c>
      <c r="S70" s="3" t="s">
        <v>168</v>
      </c>
      <c r="T70" s="3" t="s">
        <v>50</v>
      </c>
      <c r="U70" s="3" t="s">
        <v>51</v>
      </c>
      <c r="V70" s="3">
        <v>2</v>
      </c>
      <c r="W70" s="3" t="s">
        <v>470</v>
      </c>
      <c r="X70" s="3" t="s">
        <v>53</v>
      </c>
      <c r="Y70" s="3" t="s">
        <v>48</v>
      </c>
      <c r="Z70" s="3" t="s">
        <v>108</v>
      </c>
      <c r="AA70" s="3" t="s">
        <v>152</v>
      </c>
      <c r="AB70" s="3" t="s">
        <v>302</v>
      </c>
      <c r="AC70" s="3" t="s">
        <v>93</v>
      </c>
      <c r="AD70" s="3" t="s">
        <v>125</v>
      </c>
      <c r="AE70" s="3" t="s">
        <v>377</v>
      </c>
      <c r="AF70" s="3" t="s">
        <v>141</v>
      </c>
      <c r="AG70" s="3" t="s">
        <v>53</v>
      </c>
      <c r="AH70" s="3" t="s">
        <v>800</v>
      </c>
      <c r="AI70" s="3" t="s">
        <v>763</v>
      </c>
      <c r="AJ70" s="3" t="s">
        <v>801</v>
      </c>
    </row>
    <row r="71" spans="1:36" ht="13.2" x14ac:dyDescent="0.25">
      <c r="A71" s="2">
        <v>43865.677463680557</v>
      </c>
      <c r="B71" s="3" t="s">
        <v>802</v>
      </c>
      <c r="C71" s="3" t="s">
        <v>803</v>
      </c>
      <c r="D71" s="3">
        <v>17590298</v>
      </c>
      <c r="E71" s="3" t="s">
        <v>38</v>
      </c>
      <c r="F71" s="3">
        <v>43</v>
      </c>
      <c r="G71" s="4">
        <v>27902</v>
      </c>
      <c r="H71" s="3">
        <v>3176353984</v>
      </c>
      <c r="I71" s="3" t="s">
        <v>804</v>
      </c>
      <c r="J71" s="3" t="s">
        <v>805</v>
      </c>
      <c r="K71" s="3" t="s">
        <v>806</v>
      </c>
      <c r="L71" s="3" t="s">
        <v>807</v>
      </c>
      <c r="M71" s="3" t="s">
        <v>808</v>
      </c>
      <c r="N71" s="3" t="s">
        <v>44</v>
      </c>
      <c r="O71" s="3" t="s">
        <v>254</v>
      </c>
      <c r="P71" s="3" t="s">
        <v>71</v>
      </c>
      <c r="Q71" s="3" t="s">
        <v>809</v>
      </c>
      <c r="R71" s="3" t="s">
        <v>621</v>
      </c>
      <c r="S71" s="3" t="s">
        <v>810</v>
      </c>
      <c r="T71" s="3" t="s">
        <v>415</v>
      </c>
      <c r="U71" s="3" t="s">
        <v>51</v>
      </c>
      <c r="V71" s="3">
        <v>2</v>
      </c>
      <c r="W71" s="3" t="s">
        <v>91</v>
      </c>
      <c r="X71" s="3" t="s">
        <v>48</v>
      </c>
      <c r="Y71" s="3" t="s">
        <v>53</v>
      </c>
      <c r="Z71" s="3" t="s">
        <v>108</v>
      </c>
      <c r="AA71" s="3" t="s">
        <v>811</v>
      </c>
      <c r="AB71" s="3" t="s">
        <v>812</v>
      </c>
      <c r="AC71" s="3" t="s">
        <v>57</v>
      </c>
      <c r="AD71" s="3" t="s">
        <v>813</v>
      </c>
      <c r="AE71" s="3" t="s">
        <v>320</v>
      </c>
      <c r="AF71" s="3" t="s">
        <v>504</v>
      </c>
      <c r="AG71" s="3" t="s">
        <v>48</v>
      </c>
      <c r="AH71" s="3" t="s">
        <v>814</v>
      </c>
      <c r="AI71" s="3" t="s">
        <v>169</v>
      </c>
      <c r="AJ71" s="3" t="s">
        <v>815</v>
      </c>
    </row>
    <row r="72" spans="1:36" ht="13.2" x14ac:dyDescent="0.25">
      <c r="A72" s="2">
        <v>43866.433234097218</v>
      </c>
      <c r="B72" s="3" t="s">
        <v>816</v>
      </c>
      <c r="C72" s="3" t="s">
        <v>817</v>
      </c>
      <c r="D72" s="3">
        <v>1093776496</v>
      </c>
      <c r="E72" s="3" t="s">
        <v>38</v>
      </c>
      <c r="F72" s="3">
        <v>25</v>
      </c>
      <c r="G72" s="4">
        <v>34291</v>
      </c>
      <c r="H72" s="3">
        <v>3118095617</v>
      </c>
      <c r="I72" s="3" t="s">
        <v>818</v>
      </c>
      <c r="J72" s="3" t="s">
        <v>819</v>
      </c>
      <c r="K72" s="3" t="s">
        <v>820</v>
      </c>
      <c r="L72" s="3" t="s">
        <v>42</v>
      </c>
      <c r="M72" s="3" t="s">
        <v>69</v>
      </c>
      <c r="N72" s="3" t="s">
        <v>44</v>
      </c>
      <c r="O72" s="3" t="s">
        <v>45</v>
      </c>
      <c r="P72" s="3" t="s">
        <v>314</v>
      </c>
      <c r="Q72" s="3" t="s">
        <v>821</v>
      </c>
      <c r="R72" s="3" t="s">
        <v>48</v>
      </c>
      <c r="S72" s="3" t="s">
        <v>822</v>
      </c>
      <c r="T72" s="3" t="s">
        <v>50</v>
      </c>
      <c r="U72" s="3" t="s">
        <v>107</v>
      </c>
      <c r="V72" s="3">
        <v>0</v>
      </c>
      <c r="W72" s="3" t="s">
        <v>52</v>
      </c>
      <c r="X72" s="3" t="s">
        <v>48</v>
      </c>
      <c r="Y72" s="3" t="s">
        <v>48</v>
      </c>
      <c r="Z72" s="3" t="s">
        <v>123</v>
      </c>
      <c r="AA72" s="3" t="s">
        <v>55</v>
      </c>
      <c r="AB72" s="3" t="s">
        <v>527</v>
      </c>
      <c r="AC72" s="3" t="s">
        <v>93</v>
      </c>
      <c r="AD72" s="3" t="s">
        <v>823</v>
      </c>
      <c r="AE72" s="3" t="s">
        <v>824</v>
      </c>
      <c r="AF72" s="3" t="s">
        <v>141</v>
      </c>
      <c r="AG72" s="3" t="s">
        <v>48</v>
      </c>
      <c r="AI72" s="3" t="s">
        <v>825</v>
      </c>
      <c r="AJ72" s="3" t="s">
        <v>48</v>
      </c>
    </row>
    <row r="73" spans="1:36" ht="13.2" x14ac:dyDescent="0.25">
      <c r="A73" s="2">
        <v>43866.443636481483</v>
      </c>
      <c r="B73" s="3" t="s">
        <v>826</v>
      </c>
      <c r="C73" s="3" t="s">
        <v>827</v>
      </c>
      <c r="D73" s="3">
        <v>13475645</v>
      </c>
      <c r="E73" s="3" t="s">
        <v>38</v>
      </c>
      <c r="F73" s="3">
        <v>55</v>
      </c>
      <c r="G73" s="4">
        <v>23782</v>
      </c>
      <c r="H73" s="3">
        <v>3157827501</v>
      </c>
      <c r="I73" s="3" t="s">
        <v>828</v>
      </c>
      <c r="J73" s="3" t="s">
        <v>669</v>
      </c>
      <c r="K73" s="3" t="s">
        <v>829</v>
      </c>
      <c r="L73" s="3" t="s">
        <v>42</v>
      </c>
      <c r="M73" s="3" t="s">
        <v>43</v>
      </c>
      <c r="N73" s="3" t="s">
        <v>44</v>
      </c>
      <c r="O73" s="3" t="s">
        <v>45</v>
      </c>
      <c r="P73" s="3" t="s">
        <v>46</v>
      </c>
      <c r="Q73" s="3" t="s">
        <v>46</v>
      </c>
      <c r="R73" s="3" t="s">
        <v>48</v>
      </c>
      <c r="S73" s="3" t="s">
        <v>168</v>
      </c>
      <c r="T73" s="3" t="s">
        <v>90</v>
      </c>
      <c r="U73" s="3" t="s">
        <v>107</v>
      </c>
      <c r="V73" s="3">
        <v>0</v>
      </c>
      <c r="W73" s="3" t="s">
        <v>52</v>
      </c>
      <c r="X73" s="3" t="s">
        <v>48</v>
      </c>
      <c r="Y73" s="3" t="s">
        <v>53</v>
      </c>
      <c r="Z73" s="3" t="s">
        <v>123</v>
      </c>
      <c r="AA73" s="3" t="s">
        <v>55</v>
      </c>
      <c r="AB73" s="3" t="s">
        <v>830</v>
      </c>
      <c r="AC73" s="3" t="s">
        <v>303</v>
      </c>
      <c r="AD73" s="3" t="s">
        <v>154</v>
      </c>
      <c r="AE73" s="3" t="s">
        <v>824</v>
      </c>
      <c r="AF73" s="3" t="s">
        <v>96</v>
      </c>
      <c r="AG73" s="3" t="s">
        <v>48</v>
      </c>
      <c r="AH73" s="3" t="s">
        <v>831</v>
      </c>
      <c r="AI73" s="3" t="s">
        <v>832</v>
      </c>
      <c r="AJ73" s="3" t="s">
        <v>48</v>
      </c>
    </row>
    <row r="74" spans="1:36" ht="13.2" x14ac:dyDescent="0.25">
      <c r="A74" s="2">
        <v>43866.448263124999</v>
      </c>
      <c r="B74" s="3" t="s">
        <v>833</v>
      </c>
      <c r="C74" s="3" t="s">
        <v>834</v>
      </c>
      <c r="D74" s="3">
        <v>1090369588</v>
      </c>
      <c r="E74" s="3" t="s">
        <v>38</v>
      </c>
      <c r="F74" s="3">
        <v>32</v>
      </c>
      <c r="G74" s="4">
        <v>31514</v>
      </c>
      <c r="H74" s="3">
        <v>311499753</v>
      </c>
      <c r="I74" s="3" t="s">
        <v>835</v>
      </c>
      <c r="J74" s="3" t="s">
        <v>556</v>
      </c>
      <c r="K74" s="3" t="s">
        <v>337</v>
      </c>
      <c r="L74" s="3" t="s">
        <v>42</v>
      </c>
      <c r="M74" s="3" t="s">
        <v>43</v>
      </c>
      <c r="N74" s="3" t="s">
        <v>44</v>
      </c>
      <c r="O74" s="3" t="s">
        <v>705</v>
      </c>
      <c r="P74" s="3" t="s">
        <v>46</v>
      </c>
      <c r="Q74" s="3" t="s">
        <v>836</v>
      </c>
      <c r="R74" s="3" t="s">
        <v>48</v>
      </c>
      <c r="S74" s="3" t="s">
        <v>49</v>
      </c>
      <c r="T74" s="3" t="s">
        <v>468</v>
      </c>
      <c r="U74" s="3" t="s">
        <v>51</v>
      </c>
      <c r="V74" s="3">
        <v>1</v>
      </c>
      <c r="W74" s="3" t="s">
        <v>256</v>
      </c>
      <c r="X74" s="3" t="s">
        <v>48</v>
      </c>
      <c r="Y74" s="3" t="s">
        <v>53</v>
      </c>
      <c r="Z74" s="3" t="s">
        <v>54</v>
      </c>
      <c r="AA74" s="3" t="s">
        <v>109</v>
      </c>
      <c r="AB74" s="3" t="s">
        <v>92</v>
      </c>
      <c r="AC74" s="3" t="s">
        <v>375</v>
      </c>
      <c r="AD74" s="3" t="s">
        <v>79</v>
      </c>
      <c r="AE74" s="3" t="s">
        <v>140</v>
      </c>
      <c r="AF74" s="3" t="s">
        <v>96</v>
      </c>
      <c r="AG74" s="3" t="s">
        <v>53</v>
      </c>
      <c r="AH74" s="3" t="s">
        <v>419</v>
      </c>
      <c r="AI74" s="3" t="s">
        <v>115</v>
      </c>
      <c r="AJ74" s="3" t="s">
        <v>837</v>
      </c>
    </row>
    <row r="75" spans="1:36" ht="13.2" x14ac:dyDescent="0.25">
      <c r="A75" s="2">
        <v>43866.453030289355</v>
      </c>
      <c r="B75" s="3" t="s">
        <v>838</v>
      </c>
      <c r="C75" s="3" t="s">
        <v>839</v>
      </c>
      <c r="D75" s="3">
        <v>1093753519</v>
      </c>
      <c r="E75" s="3" t="s">
        <v>38</v>
      </c>
      <c r="F75" s="3">
        <v>31</v>
      </c>
      <c r="G75" s="4">
        <v>32363</v>
      </c>
      <c r="H75" s="3">
        <v>3017094874</v>
      </c>
      <c r="I75" s="3" t="s">
        <v>840</v>
      </c>
      <c r="J75" s="3" t="s">
        <v>45</v>
      </c>
      <c r="K75" s="3" t="s">
        <v>841</v>
      </c>
      <c r="L75" s="3" t="s">
        <v>42</v>
      </c>
      <c r="M75" s="3" t="s">
        <v>43</v>
      </c>
      <c r="N75" s="3" t="s">
        <v>44</v>
      </c>
      <c r="O75" s="3" t="s">
        <v>45</v>
      </c>
      <c r="P75" s="3" t="s">
        <v>164</v>
      </c>
      <c r="Q75" s="3" t="s">
        <v>842</v>
      </c>
      <c r="R75" s="3" t="s">
        <v>48</v>
      </c>
      <c r="S75" s="3" t="s">
        <v>440</v>
      </c>
      <c r="T75" s="3" t="s">
        <v>784</v>
      </c>
      <c r="U75" s="3" t="s">
        <v>51</v>
      </c>
      <c r="V75" s="3">
        <v>1</v>
      </c>
      <c r="W75" s="3" t="s">
        <v>256</v>
      </c>
      <c r="X75" s="3" t="s">
        <v>48</v>
      </c>
      <c r="Y75" s="3" t="s">
        <v>53</v>
      </c>
      <c r="Z75" s="3" t="s">
        <v>123</v>
      </c>
      <c r="AA75" s="3" t="s">
        <v>55</v>
      </c>
      <c r="AB75" s="3" t="s">
        <v>124</v>
      </c>
      <c r="AC75" s="3" t="s">
        <v>441</v>
      </c>
      <c r="AD75" s="3" t="s">
        <v>387</v>
      </c>
      <c r="AE75" s="3" t="s">
        <v>686</v>
      </c>
      <c r="AF75" s="3" t="s">
        <v>141</v>
      </c>
      <c r="AG75" s="3" t="s">
        <v>53</v>
      </c>
      <c r="AH75" s="3" t="s">
        <v>843</v>
      </c>
      <c r="AI75" s="3" t="s">
        <v>128</v>
      </c>
      <c r="AJ75" s="3" t="s">
        <v>63</v>
      </c>
    </row>
    <row r="76" spans="1:36" ht="13.2" x14ac:dyDescent="0.25">
      <c r="A76" s="2">
        <v>43866.457157951387</v>
      </c>
      <c r="B76" s="3" t="s">
        <v>833</v>
      </c>
      <c r="C76" s="3" t="s">
        <v>844</v>
      </c>
      <c r="D76" s="3">
        <v>13489541</v>
      </c>
      <c r="E76" s="3" t="s">
        <v>38</v>
      </c>
      <c r="F76" s="3">
        <v>53</v>
      </c>
      <c r="G76" s="4">
        <v>24453</v>
      </c>
      <c r="H76" s="3">
        <v>3143003263</v>
      </c>
      <c r="I76" s="3" t="s">
        <v>845</v>
      </c>
      <c r="J76" s="3" t="s">
        <v>846</v>
      </c>
      <c r="K76" s="3" t="s">
        <v>163</v>
      </c>
      <c r="L76" s="3" t="s">
        <v>42</v>
      </c>
      <c r="M76" s="3" t="s">
        <v>43</v>
      </c>
      <c r="N76" s="3" t="s">
        <v>44</v>
      </c>
      <c r="O76" s="3" t="s">
        <v>705</v>
      </c>
      <c r="P76" s="3" t="s">
        <v>314</v>
      </c>
      <c r="Q76" s="3" t="s">
        <v>847</v>
      </c>
      <c r="R76" s="3" t="s">
        <v>48</v>
      </c>
      <c r="S76" s="3" t="s">
        <v>49</v>
      </c>
      <c r="T76" s="3" t="s">
        <v>50</v>
      </c>
      <c r="U76" s="3" t="s">
        <v>340</v>
      </c>
      <c r="V76" s="3">
        <v>1</v>
      </c>
      <c r="W76" s="3" t="s">
        <v>394</v>
      </c>
      <c r="X76" s="3" t="s">
        <v>48</v>
      </c>
      <c r="Y76" s="3" t="s">
        <v>53</v>
      </c>
      <c r="Z76" s="3" t="s">
        <v>123</v>
      </c>
      <c r="AA76" s="3" t="s">
        <v>55</v>
      </c>
      <c r="AB76" s="3" t="s">
        <v>848</v>
      </c>
      <c r="AC76" s="3" t="s">
        <v>375</v>
      </c>
      <c r="AD76" s="3" t="s">
        <v>125</v>
      </c>
      <c r="AE76" s="3" t="s">
        <v>686</v>
      </c>
      <c r="AF76" s="3" t="s">
        <v>96</v>
      </c>
      <c r="AG76" s="3" t="s">
        <v>53</v>
      </c>
      <c r="AH76" s="3" t="s">
        <v>849</v>
      </c>
      <c r="AI76" s="3" t="s">
        <v>213</v>
      </c>
      <c r="AJ76" s="3" t="s">
        <v>850</v>
      </c>
    </row>
    <row r="77" spans="1:36" ht="13.2" x14ac:dyDescent="0.25">
      <c r="A77" s="2">
        <v>43866.461676631945</v>
      </c>
      <c r="B77" s="3" t="s">
        <v>851</v>
      </c>
      <c r="C77" s="3" t="s">
        <v>852</v>
      </c>
      <c r="D77" s="3">
        <v>13472531</v>
      </c>
      <c r="E77" s="3" t="s">
        <v>38</v>
      </c>
      <c r="F77" s="3">
        <v>57</v>
      </c>
      <c r="G77" s="4">
        <v>44113</v>
      </c>
      <c r="H77" s="3">
        <v>3176462909</v>
      </c>
      <c r="I77" s="3" t="s">
        <v>853</v>
      </c>
      <c r="J77" s="3" t="s">
        <v>854</v>
      </c>
      <c r="K77" s="3" t="s">
        <v>855</v>
      </c>
      <c r="L77" s="3" t="s">
        <v>267</v>
      </c>
      <c r="M77" s="3" t="s">
        <v>69</v>
      </c>
      <c r="N77" s="3" t="s">
        <v>44</v>
      </c>
      <c r="O77" s="3" t="s">
        <v>70</v>
      </c>
      <c r="P77" s="3" t="s">
        <v>71</v>
      </c>
      <c r="Q77" s="3" t="s">
        <v>856</v>
      </c>
      <c r="R77" s="3" t="s">
        <v>48</v>
      </c>
      <c r="S77" s="3" t="s">
        <v>73</v>
      </c>
      <c r="T77" s="3" t="s">
        <v>857</v>
      </c>
      <c r="U77" s="3" t="s">
        <v>51</v>
      </c>
      <c r="V77" s="3">
        <v>2</v>
      </c>
      <c r="W77" s="3" t="s">
        <v>394</v>
      </c>
      <c r="X77" s="3" t="s">
        <v>48</v>
      </c>
      <c r="Y77" s="3" t="s">
        <v>48</v>
      </c>
      <c r="Z77" s="3" t="s">
        <v>108</v>
      </c>
      <c r="AA77" s="3" t="s">
        <v>858</v>
      </c>
      <c r="AB77" s="3" t="s">
        <v>859</v>
      </c>
      <c r="AC77" s="3" t="s">
        <v>235</v>
      </c>
      <c r="AD77" s="3" t="s">
        <v>860</v>
      </c>
      <c r="AE77" s="3" t="s">
        <v>861</v>
      </c>
      <c r="AF77" s="3" t="s">
        <v>356</v>
      </c>
      <c r="AG77" s="3" t="s">
        <v>48</v>
      </c>
      <c r="AH77" s="3" t="s">
        <v>168</v>
      </c>
      <c r="AI77" s="3" t="s">
        <v>307</v>
      </c>
      <c r="AJ77" s="3" t="s">
        <v>862</v>
      </c>
    </row>
    <row r="78" spans="1:36" ht="13.2" x14ac:dyDescent="0.25">
      <c r="A78" s="2">
        <v>43866.465125057875</v>
      </c>
      <c r="B78" s="3" t="s">
        <v>863</v>
      </c>
      <c r="C78" s="3" t="s">
        <v>864</v>
      </c>
      <c r="D78" s="3">
        <v>88289033</v>
      </c>
      <c r="E78" s="3" t="s">
        <v>38</v>
      </c>
      <c r="F78" s="3">
        <v>45</v>
      </c>
      <c r="G78" s="4">
        <v>27456</v>
      </c>
      <c r="H78" s="3">
        <v>3022719930</v>
      </c>
      <c r="I78" s="3" t="s">
        <v>865</v>
      </c>
      <c r="J78" s="3" t="s">
        <v>866</v>
      </c>
      <c r="K78" s="3" t="s">
        <v>867</v>
      </c>
      <c r="L78" s="3" t="s">
        <v>42</v>
      </c>
      <c r="M78" s="3" t="s">
        <v>43</v>
      </c>
      <c r="N78" s="3" t="s">
        <v>44</v>
      </c>
      <c r="O78" s="3" t="s">
        <v>45</v>
      </c>
      <c r="P78" s="3" t="s">
        <v>46</v>
      </c>
      <c r="Q78" s="3" t="s">
        <v>868</v>
      </c>
      <c r="R78" s="3" t="s">
        <v>48</v>
      </c>
      <c r="S78" s="3" t="s">
        <v>476</v>
      </c>
      <c r="T78" s="3" t="s">
        <v>869</v>
      </c>
      <c r="U78" s="3" t="s">
        <v>51</v>
      </c>
      <c r="V78" s="3">
        <v>4</v>
      </c>
      <c r="W78" s="3" t="s">
        <v>870</v>
      </c>
      <c r="X78" s="3" t="s">
        <v>48</v>
      </c>
      <c r="Y78" s="3" t="s">
        <v>53</v>
      </c>
      <c r="Z78" s="3" t="s">
        <v>108</v>
      </c>
      <c r="AA78" s="3" t="s">
        <v>152</v>
      </c>
      <c r="AB78" s="3" t="s">
        <v>871</v>
      </c>
      <c r="AC78" s="3" t="s">
        <v>303</v>
      </c>
      <c r="AD78" s="3" t="s">
        <v>479</v>
      </c>
      <c r="AE78" s="3" t="s">
        <v>872</v>
      </c>
      <c r="AF78" s="3" t="s">
        <v>96</v>
      </c>
      <c r="AG78" s="3" t="s">
        <v>48</v>
      </c>
      <c r="AI78" s="3" t="s">
        <v>213</v>
      </c>
      <c r="AJ78" s="3" t="s">
        <v>63</v>
      </c>
    </row>
    <row r="79" spans="1:36" ht="13.2" x14ac:dyDescent="0.25">
      <c r="A79" s="2">
        <v>43866.47111006944</v>
      </c>
      <c r="B79" s="3" t="s">
        <v>873</v>
      </c>
      <c r="C79" s="3" t="s">
        <v>874</v>
      </c>
      <c r="D79" s="3">
        <v>93082197</v>
      </c>
      <c r="E79" s="3" t="s">
        <v>38</v>
      </c>
      <c r="F79" s="3">
        <v>57</v>
      </c>
      <c r="G79" s="4">
        <v>22813</v>
      </c>
      <c r="H79" s="3">
        <v>3615062406</v>
      </c>
      <c r="I79" s="3" t="s">
        <v>875</v>
      </c>
      <c r="J79" s="3" t="s">
        <v>876</v>
      </c>
      <c r="K79" s="3" t="s">
        <v>877</v>
      </c>
      <c r="L79" s="3" t="s">
        <v>42</v>
      </c>
      <c r="M79" s="3" t="s">
        <v>43</v>
      </c>
      <c r="N79" s="3" t="s">
        <v>595</v>
      </c>
      <c r="O79" s="3" t="s">
        <v>45</v>
      </c>
      <c r="P79" s="3" t="s">
        <v>164</v>
      </c>
      <c r="Q79" s="3" t="s">
        <v>878</v>
      </c>
      <c r="R79" s="3" t="s">
        <v>48</v>
      </c>
      <c r="S79" s="3" t="s">
        <v>440</v>
      </c>
      <c r="T79" s="3" t="s">
        <v>50</v>
      </c>
      <c r="U79" s="3" t="s">
        <v>51</v>
      </c>
      <c r="V79" s="3">
        <v>3</v>
      </c>
      <c r="W79" s="3" t="s">
        <v>203</v>
      </c>
      <c r="X79" s="3" t="s">
        <v>48</v>
      </c>
      <c r="Y79" s="3" t="s">
        <v>48</v>
      </c>
      <c r="Z79" s="3" t="s">
        <v>108</v>
      </c>
      <c r="AA79" s="3" t="s">
        <v>257</v>
      </c>
      <c r="AB79" s="3" t="s">
        <v>92</v>
      </c>
      <c r="AC79" s="3" t="s">
        <v>177</v>
      </c>
      <c r="AD79" s="3" t="s">
        <v>879</v>
      </c>
      <c r="AE79" s="3" t="s">
        <v>736</v>
      </c>
      <c r="AF79" s="3" t="s">
        <v>81</v>
      </c>
      <c r="AG79" s="3" t="s">
        <v>53</v>
      </c>
      <c r="AH79" s="3" t="s">
        <v>168</v>
      </c>
      <c r="AI79" s="3" t="s">
        <v>880</v>
      </c>
      <c r="AJ79" s="3" t="s">
        <v>63</v>
      </c>
    </row>
    <row r="80" spans="1:36" ht="13.2" x14ac:dyDescent="0.25">
      <c r="A80" s="2">
        <v>43866.477674189809</v>
      </c>
      <c r="B80" s="3" t="s">
        <v>239</v>
      </c>
      <c r="C80" s="3" t="s">
        <v>881</v>
      </c>
      <c r="D80" s="3">
        <v>91268293</v>
      </c>
      <c r="E80" s="3" t="s">
        <v>38</v>
      </c>
      <c r="F80" s="3">
        <v>51</v>
      </c>
      <c r="G80" s="4">
        <v>25042</v>
      </c>
      <c r="H80" s="3">
        <v>3112296199</v>
      </c>
      <c r="I80" s="3" t="s">
        <v>882</v>
      </c>
      <c r="J80" s="3" t="s">
        <v>883</v>
      </c>
      <c r="K80" s="3" t="s">
        <v>884</v>
      </c>
      <c r="L80" s="3" t="s">
        <v>42</v>
      </c>
      <c r="M80" s="3" t="s">
        <v>43</v>
      </c>
      <c r="N80" s="3" t="s">
        <v>595</v>
      </c>
      <c r="O80" s="3" t="s">
        <v>885</v>
      </c>
      <c r="P80" s="3" t="s">
        <v>46</v>
      </c>
      <c r="Q80" s="3" t="s">
        <v>886</v>
      </c>
      <c r="R80" s="3" t="s">
        <v>48</v>
      </c>
      <c r="S80" s="3" t="s">
        <v>122</v>
      </c>
      <c r="T80" s="3" t="s">
        <v>887</v>
      </c>
      <c r="U80" s="3" t="s">
        <v>51</v>
      </c>
      <c r="V80" s="3">
        <v>3</v>
      </c>
      <c r="W80" s="3" t="s">
        <v>609</v>
      </c>
      <c r="X80" s="3" t="s">
        <v>48</v>
      </c>
      <c r="Y80" s="3" t="s">
        <v>53</v>
      </c>
      <c r="Z80" s="3" t="s">
        <v>123</v>
      </c>
      <c r="AA80" s="3" t="s">
        <v>152</v>
      </c>
      <c r="AB80" s="3" t="s">
        <v>888</v>
      </c>
      <c r="AC80" s="3" t="s">
        <v>93</v>
      </c>
      <c r="AD80" s="3" t="s">
        <v>79</v>
      </c>
      <c r="AE80" s="3" t="s">
        <v>562</v>
      </c>
      <c r="AF80" s="3" t="s">
        <v>141</v>
      </c>
      <c r="AG80" s="3" t="s">
        <v>48</v>
      </c>
      <c r="AH80" s="3" t="s">
        <v>206</v>
      </c>
      <c r="AI80" s="3" t="s">
        <v>889</v>
      </c>
      <c r="AJ80" s="3" t="s">
        <v>398</v>
      </c>
    </row>
    <row r="81" spans="1:36" ht="13.2" x14ac:dyDescent="0.25">
      <c r="A81" s="2">
        <v>43866.480704930553</v>
      </c>
      <c r="B81" s="3" t="s">
        <v>239</v>
      </c>
      <c r="C81" s="3" t="s">
        <v>890</v>
      </c>
      <c r="D81" s="3">
        <v>88215572</v>
      </c>
      <c r="E81" s="3" t="s">
        <v>38</v>
      </c>
      <c r="F81" s="3">
        <v>44</v>
      </c>
      <c r="G81" s="4">
        <v>27477</v>
      </c>
      <c r="H81" s="3">
        <v>3214307604</v>
      </c>
      <c r="I81" s="3" t="s">
        <v>891</v>
      </c>
      <c r="J81" s="3" t="s">
        <v>892</v>
      </c>
      <c r="K81" s="3" t="s">
        <v>41</v>
      </c>
      <c r="L81" s="3" t="s">
        <v>42</v>
      </c>
      <c r="M81" s="3" t="s">
        <v>43</v>
      </c>
      <c r="N81" s="3" t="s">
        <v>44</v>
      </c>
      <c r="O81" s="3" t="s">
        <v>45</v>
      </c>
      <c r="P81" s="3" t="s">
        <v>46</v>
      </c>
      <c r="Q81" s="3" t="s">
        <v>329</v>
      </c>
      <c r="R81" s="3" t="s">
        <v>48</v>
      </c>
      <c r="S81" s="3" t="s">
        <v>122</v>
      </c>
      <c r="T81" s="3" t="s">
        <v>468</v>
      </c>
      <c r="U81" s="3" t="s">
        <v>51</v>
      </c>
      <c r="V81" s="3">
        <v>2</v>
      </c>
      <c r="W81" s="3" t="s">
        <v>893</v>
      </c>
      <c r="X81" s="3" t="s">
        <v>48</v>
      </c>
      <c r="Y81" s="3" t="s">
        <v>48</v>
      </c>
      <c r="Z81" s="3" t="s">
        <v>123</v>
      </c>
      <c r="AA81" s="3" t="s">
        <v>109</v>
      </c>
      <c r="AB81" s="3" t="s">
        <v>92</v>
      </c>
      <c r="AC81" s="3" t="s">
        <v>375</v>
      </c>
      <c r="AD81" s="3" t="s">
        <v>387</v>
      </c>
      <c r="AE81" s="3" t="s">
        <v>167</v>
      </c>
      <c r="AF81" s="3" t="s">
        <v>60</v>
      </c>
      <c r="AG81" s="3" t="s">
        <v>53</v>
      </c>
      <c r="AH81" s="3" t="s">
        <v>82</v>
      </c>
      <c r="AI81" s="3" t="s">
        <v>128</v>
      </c>
      <c r="AJ81" s="3" t="s">
        <v>894</v>
      </c>
    </row>
    <row r="82" spans="1:36" ht="13.2" x14ac:dyDescent="0.25">
      <c r="A82" s="2">
        <v>43866.48558508102</v>
      </c>
      <c r="B82" s="3" t="s">
        <v>895</v>
      </c>
      <c r="C82" s="3" t="s">
        <v>896</v>
      </c>
      <c r="D82" s="3">
        <v>88032000</v>
      </c>
      <c r="E82" s="3" t="s">
        <v>38</v>
      </c>
      <c r="F82" s="3">
        <v>40</v>
      </c>
      <c r="G82" s="4">
        <v>29131</v>
      </c>
      <c r="H82" s="3">
        <v>3173636554</v>
      </c>
      <c r="I82" s="3" t="s">
        <v>897</v>
      </c>
      <c r="J82" s="3" t="s">
        <v>898</v>
      </c>
      <c r="K82" s="3" t="s">
        <v>581</v>
      </c>
      <c r="L82" s="3" t="s">
        <v>42</v>
      </c>
      <c r="M82" s="3" t="s">
        <v>43</v>
      </c>
      <c r="N82" s="3" t="s">
        <v>44</v>
      </c>
      <c r="O82" s="3" t="s">
        <v>45</v>
      </c>
      <c r="P82" s="3" t="s">
        <v>134</v>
      </c>
      <c r="Q82" s="3" t="s">
        <v>899</v>
      </c>
      <c r="R82" s="3" t="s">
        <v>48</v>
      </c>
      <c r="S82" s="3" t="s">
        <v>122</v>
      </c>
      <c r="T82" s="3" t="s">
        <v>900</v>
      </c>
      <c r="U82" s="3" t="s">
        <v>107</v>
      </c>
      <c r="V82" s="3">
        <v>2</v>
      </c>
      <c r="W82" s="3" t="s">
        <v>901</v>
      </c>
      <c r="X82" s="3" t="s">
        <v>48</v>
      </c>
      <c r="Y82" s="3" t="s">
        <v>48</v>
      </c>
      <c r="Z82" s="3" t="s">
        <v>108</v>
      </c>
      <c r="AA82" s="3" t="s">
        <v>152</v>
      </c>
      <c r="AB82" s="3" t="s">
        <v>902</v>
      </c>
      <c r="AC82" s="3" t="s">
        <v>111</v>
      </c>
      <c r="AD82" s="3" t="s">
        <v>154</v>
      </c>
      <c r="AE82" s="3" t="s">
        <v>903</v>
      </c>
      <c r="AF82" s="3" t="s">
        <v>904</v>
      </c>
      <c r="AG82" s="3" t="s">
        <v>53</v>
      </c>
      <c r="AI82" s="3" t="s">
        <v>905</v>
      </c>
      <c r="AJ82" s="3" t="s">
        <v>48</v>
      </c>
    </row>
    <row r="83" spans="1:36" ht="13.2" x14ac:dyDescent="0.25">
      <c r="A83" s="2">
        <v>43866.487121331018</v>
      </c>
      <c r="B83" s="3" t="s">
        <v>833</v>
      </c>
      <c r="C83" s="3" t="s">
        <v>906</v>
      </c>
      <c r="D83" s="3">
        <v>1093738187</v>
      </c>
      <c r="E83" s="3" t="s">
        <v>38</v>
      </c>
      <c r="F83" s="3">
        <v>32</v>
      </c>
      <c r="G83" s="4">
        <v>29602</v>
      </c>
      <c r="H83" s="3">
        <v>3118716180</v>
      </c>
      <c r="I83" s="3" t="s">
        <v>907</v>
      </c>
      <c r="J83" s="3" t="s">
        <v>908</v>
      </c>
      <c r="K83" s="3" t="s">
        <v>909</v>
      </c>
      <c r="L83" s="3" t="s">
        <v>42</v>
      </c>
      <c r="M83" s="3" t="s">
        <v>43</v>
      </c>
      <c r="N83" s="3" t="s">
        <v>44</v>
      </c>
      <c r="O83" s="3" t="s">
        <v>338</v>
      </c>
      <c r="P83" s="3" t="s">
        <v>427</v>
      </c>
      <c r="Q83" s="3" t="s">
        <v>910</v>
      </c>
      <c r="R83" s="3" t="s">
        <v>48</v>
      </c>
      <c r="S83" s="3" t="s">
        <v>122</v>
      </c>
      <c r="T83" s="3" t="s">
        <v>50</v>
      </c>
      <c r="U83" s="3" t="s">
        <v>107</v>
      </c>
      <c r="V83" s="3">
        <v>1</v>
      </c>
      <c r="W83" s="3" t="s">
        <v>256</v>
      </c>
      <c r="X83" s="3" t="s">
        <v>48</v>
      </c>
      <c r="Y83" s="3" t="s">
        <v>53</v>
      </c>
      <c r="Z83" s="3" t="s">
        <v>123</v>
      </c>
      <c r="AA83" s="3" t="s">
        <v>152</v>
      </c>
      <c r="AB83" s="3" t="s">
        <v>258</v>
      </c>
      <c r="AC83" s="3" t="s">
        <v>550</v>
      </c>
      <c r="AD83" s="3" t="s">
        <v>387</v>
      </c>
      <c r="AE83" s="3" t="s">
        <v>320</v>
      </c>
      <c r="AF83" s="3" t="s">
        <v>96</v>
      </c>
      <c r="AG83" s="3" t="s">
        <v>53</v>
      </c>
      <c r="AH83" s="3" t="s">
        <v>911</v>
      </c>
      <c r="AI83" s="3" t="s">
        <v>442</v>
      </c>
      <c r="AJ83" s="3" t="s">
        <v>837</v>
      </c>
    </row>
    <row r="84" spans="1:36" ht="13.2" x14ac:dyDescent="0.25">
      <c r="A84" s="2">
        <v>43866.493737048615</v>
      </c>
      <c r="B84" s="3" t="s">
        <v>833</v>
      </c>
      <c r="C84" s="3" t="s">
        <v>912</v>
      </c>
      <c r="D84" s="3">
        <v>88032333</v>
      </c>
      <c r="E84" s="3" t="s">
        <v>38</v>
      </c>
      <c r="F84" s="3">
        <v>40</v>
      </c>
      <c r="G84" s="4">
        <v>29131</v>
      </c>
      <c r="H84" s="3">
        <v>3173636554</v>
      </c>
      <c r="I84" s="3" t="s">
        <v>913</v>
      </c>
      <c r="J84" s="3" t="s">
        <v>914</v>
      </c>
      <c r="K84" s="3" t="s">
        <v>915</v>
      </c>
      <c r="L84" s="3" t="s">
        <v>42</v>
      </c>
      <c r="M84" s="3" t="s">
        <v>43</v>
      </c>
      <c r="N84" s="3" t="s">
        <v>44</v>
      </c>
      <c r="O84" s="3" t="s">
        <v>705</v>
      </c>
      <c r="P84" s="3" t="s">
        <v>134</v>
      </c>
      <c r="Q84" s="3" t="s">
        <v>916</v>
      </c>
      <c r="R84" s="3" t="s">
        <v>48</v>
      </c>
      <c r="S84" s="3" t="s">
        <v>122</v>
      </c>
      <c r="T84" s="3" t="s">
        <v>784</v>
      </c>
      <c r="U84" s="3" t="s">
        <v>107</v>
      </c>
      <c r="V84" s="3">
        <v>2</v>
      </c>
      <c r="W84" s="3" t="s">
        <v>901</v>
      </c>
      <c r="X84" s="3" t="s">
        <v>48</v>
      </c>
      <c r="Y84" s="3" t="s">
        <v>48</v>
      </c>
      <c r="Z84" s="3" t="s">
        <v>108</v>
      </c>
      <c r="AA84" s="3" t="s">
        <v>109</v>
      </c>
      <c r="AB84" s="3" t="s">
        <v>92</v>
      </c>
      <c r="AC84" s="3" t="s">
        <v>441</v>
      </c>
      <c r="AD84" s="3" t="s">
        <v>79</v>
      </c>
      <c r="AE84" s="3" t="s">
        <v>95</v>
      </c>
      <c r="AF84" s="3" t="s">
        <v>81</v>
      </c>
      <c r="AG84" s="3" t="s">
        <v>53</v>
      </c>
      <c r="AH84" s="3" t="s">
        <v>849</v>
      </c>
      <c r="AI84" s="3" t="s">
        <v>128</v>
      </c>
      <c r="AJ84" s="3" t="s">
        <v>837</v>
      </c>
    </row>
    <row r="85" spans="1:36" ht="13.2" x14ac:dyDescent="0.25">
      <c r="A85" s="2">
        <v>43866.497496770833</v>
      </c>
      <c r="B85" s="3" t="s">
        <v>917</v>
      </c>
      <c r="C85" s="3" t="s">
        <v>918</v>
      </c>
      <c r="D85" s="3">
        <v>1090507318</v>
      </c>
      <c r="E85" s="3" t="s">
        <v>38</v>
      </c>
      <c r="F85" s="3">
        <v>22</v>
      </c>
      <c r="G85" s="4">
        <v>35591</v>
      </c>
      <c r="H85" s="3">
        <v>3134618654</v>
      </c>
      <c r="I85" s="3" t="s">
        <v>919</v>
      </c>
      <c r="J85" s="3" t="s">
        <v>705</v>
      </c>
      <c r="K85" s="3" t="s">
        <v>920</v>
      </c>
      <c r="L85" s="3" t="s">
        <v>42</v>
      </c>
      <c r="M85" s="3" t="s">
        <v>43</v>
      </c>
      <c r="N85" s="3" t="s">
        <v>44</v>
      </c>
      <c r="O85" s="3" t="s">
        <v>705</v>
      </c>
      <c r="P85" s="3" t="s">
        <v>427</v>
      </c>
      <c r="Q85" s="3" t="s">
        <v>921</v>
      </c>
      <c r="R85" s="3" t="s">
        <v>48</v>
      </c>
      <c r="S85" s="3" t="s">
        <v>122</v>
      </c>
      <c r="T85" s="3" t="s">
        <v>50</v>
      </c>
      <c r="U85" s="3" t="s">
        <v>107</v>
      </c>
      <c r="V85" s="3">
        <v>0</v>
      </c>
      <c r="W85" s="3" t="s">
        <v>52</v>
      </c>
      <c r="X85" s="3" t="s">
        <v>48</v>
      </c>
      <c r="Y85" s="3" t="s">
        <v>48</v>
      </c>
      <c r="Z85" s="3" t="s">
        <v>108</v>
      </c>
      <c r="AA85" s="3" t="s">
        <v>55</v>
      </c>
      <c r="AB85" s="3" t="s">
        <v>92</v>
      </c>
      <c r="AC85" s="3" t="s">
        <v>93</v>
      </c>
      <c r="AD85" s="3" t="s">
        <v>387</v>
      </c>
      <c r="AE85" s="3" t="s">
        <v>126</v>
      </c>
      <c r="AF85" s="3" t="s">
        <v>81</v>
      </c>
      <c r="AG85" s="3" t="s">
        <v>53</v>
      </c>
      <c r="AH85" s="3" t="s">
        <v>849</v>
      </c>
      <c r="AI85" s="3" t="s">
        <v>128</v>
      </c>
      <c r="AJ85" s="3" t="s">
        <v>922</v>
      </c>
    </row>
    <row r="86" spans="1:36" ht="13.2" x14ac:dyDescent="0.25">
      <c r="A86" s="2">
        <v>43866.503320659722</v>
      </c>
      <c r="B86" s="3" t="s">
        <v>923</v>
      </c>
      <c r="C86" s="3" t="s">
        <v>924</v>
      </c>
      <c r="D86" s="3">
        <v>13172362</v>
      </c>
      <c r="E86" s="3" t="s">
        <v>38</v>
      </c>
      <c r="F86" s="3">
        <v>55</v>
      </c>
      <c r="G86" s="4">
        <v>23780</v>
      </c>
      <c r="H86" s="3">
        <v>3184569380</v>
      </c>
      <c r="I86" s="3" t="s">
        <v>925</v>
      </c>
      <c r="J86" s="3" t="s">
        <v>908</v>
      </c>
      <c r="K86" s="3" t="s">
        <v>909</v>
      </c>
      <c r="L86" s="3" t="s">
        <v>42</v>
      </c>
      <c r="M86" s="3" t="s">
        <v>43</v>
      </c>
      <c r="N86" s="3" t="s">
        <v>44</v>
      </c>
      <c r="O86" s="3" t="s">
        <v>705</v>
      </c>
      <c r="P86" s="3" t="s">
        <v>427</v>
      </c>
      <c r="Q86" s="3" t="s">
        <v>926</v>
      </c>
      <c r="R86" s="3" t="s">
        <v>48</v>
      </c>
      <c r="S86" s="3" t="s">
        <v>122</v>
      </c>
      <c r="T86" s="3" t="s">
        <v>232</v>
      </c>
      <c r="U86" s="3" t="s">
        <v>51</v>
      </c>
      <c r="V86" s="3">
        <v>3</v>
      </c>
      <c r="W86" s="3" t="s">
        <v>203</v>
      </c>
      <c r="X86" s="3" t="s">
        <v>48</v>
      </c>
      <c r="Y86" s="3" t="s">
        <v>48</v>
      </c>
      <c r="Z86" s="3" t="s">
        <v>108</v>
      </c>
      <c r="AA86" s="3" t="s">
        <v>152</v>
      </c>
      <c r="AB86" s="3" t="s">
        <v>302</v>
      </c>
      <c r="AC86" s="3" t="s">
        <v>93</v>
      </c>
      <c r="AD86" s="3" t="s">
        <v>125</v>
      </c>
      <c r="AE86" s="3" t="s">
        <v>167</v>
      </c>
      <c r="AF86" s="3" t="s">
        <v>60</v>
      </c>
      <c r="AG86" s="3" t="s">
        <v>53</v>
      </c>
      <c r="AH86" s="3" t="s">
        <v>849</v>
      </c>
      <c r="AI86" s="3" t="s">
        <v>128</v>
      </c>
      <c r="AJ86" s="3" t="s">
        <v>927</v>
      </c>
    </row>
    <row r="87" spans="1:36" ht="13.2" x14ac:dyDescent="0.25">
      <c r="A87" s="2">
        <v>43866.598105046301</v>
      </c>
      <c r="B87" s="3" t="s">
        <v>833</v>
      </c>
      <c r="C87" s="3" t="s">
        <v>928</v>
      </c>
      <c r="D87" s="3">
        <v>5415385</v>
      </c>
      <c r="E87" s="3" t="s">
        <v>38</v>
      </c>
      <c r="F87" s="3">
        <v>49</v>
      </c>
      <c r="G87" s="4">
        <v>25801</v>
      </c>
      <c r="H87" s="3">
        <v>3178563858</v>
      </c>
      <c r="I87" s="3" t="s">
        <v>929</v>
      </c>
      <c r="J87" s="3" t="s">
        <v>930</v>
      </c>
      <c r="K87" s="3" t="s">
        <v>931</v>
      </c>
      <c r="L87" s="3" t="s">
        <v>42</v>
      </c>
      <c r="M87" s="3" t="s">
        <v>43</v>
      </c>
      <c r="N87" s="3" t="s">
        <v>595</v>
      </c>
      <c r="O87" s="3" t="s">
        <v>932</v>
      </c>
      <c r="P87" s="3" t="s">
        <v>134</v>
      </c>
      <c r="Q87" s="3" t="s">
        <v>933</v>
      </c>
      <c r="R87" s="3" t="s">
        <v>48</v>
      </c>
      <c r="S87" s="3" t="s">
        <v>122</v>
      </c>
      <c r="T87" s="3" t="s">
        <v>90</v>
      </c>
      <c r="U87" s="3" t="s">
        <v>51</v>
      </c>
      <c r="V87" s="3">
        <v>2</v>
      </c>
      <c r="W87" s="3" t="s">
        <v>934</v>
      </c>
      <c r="X87" s="3" t="s">
        <v>48</v>
      </c>
      <c r="Y87" s="3" t="s">
        <v>48</v>
      </c>
      <c r="Z87" s="3" t="s">
        <v>123</v>
      </c>
      <c r="AA87" s="3" t="s">
        <v>109</v>
      </c>
      <c r="AB87" s="3" t="s">
        <v>92</v>
      </c>
      <c r="AC87" s="3" t="s">
        <v>93</v>
      </c>
      <c r="AD87" s="3" t="s">
        <v>125</v>
      </c>
      <c r="AE87" s="3" t="s">
        <v>305</v>
      </c>
      <c r="AF87" s="3" t="s">
        <v>96</v>
      </c>
      <c r="AG87" s="3" t="s">
        <v>53</v>
      </c>
      <c r="AH87" s="3" t="s">
        <v>419</v>
      </c>
      <c r="AI87" s="3" t="s">
        <v>128</v>
      </c>
      <c r="AJ87" s="3" t="s">
        <v>837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B0EE7-7F05-4DCC-AB38-40FE3D6233B9}">
  <dimension ref="A1:D9"/>
  <sheetViews>
    <sheetView workbookViewId="0">
      <selection activeCell="B5" sqref="B5"/>
    </sheetView>
  </sheetViews>
  <sheetFormatPr baseColWidth="10" defaultRowHeight="13.2" x14ac:dyDescent="0.25"/>
  <cols>
    <col min="1" max="1" width="24.77734375" customWidth="1"/>
    <col min="3" max="3" width="11.5546875" style="235"/>
    <col min="4" max="4" width="12.88671875" customWidth="1"/>
  </cols>
  <sheetData>
    <row r="1" spans="1:4" x14ac:dyDescent="0.25">
      <c r="A1" s="243"/>
      <c r="B1" s="244"/>
      <c r="C1" s="240"/>
      <c r="D1" s="244"/>
    </row>
    <row r="2" spans="1:4" x14ac:dyDescent="0.25">
      <c r="C2" s="241"/>
      <c r="D2" s="238"/>
    </row>
    <row r="3" spans="1:4" x14ac:dyDescent="0.25">
      <c r="B3" s="259"/>
      <c r="C3" s="241"/>
      <c r="D3" s="238"/>
    </row>
    <row r="4" spans="1:4" x14ac:dyDescent="0.25">
      <c r="A4" s="256" t="s">
        <v>1705</v>
      </c>
      <c r="B4" s="256" t="s">
        <v>1706</v>
      </c>
      <c r="C4" s="257" t="s">
        <v>1620</v>
      </c>
      <c r="D4" s="238"/>
    </row>
    <row r="5" spans="1:4" ht="24.6" customHeight="1" x14ac:dyDescent="0.25">
      <c r="A5" s="253" t="s">
        <v>1679</v>
      </c>
      <c r="B5" s="255">
        <v>3</v>
      </c>
      <c r="C5" s="258">
        <f>+B5/B9</f>
        <v>2.1171489061397319E-3</v>
      </c>
      <c r="D5" s="238"/>
    </row>
    <row r="6" spans="1:4" ht="33.6" customHeight="1" x14ac:dyDescent="0.25">
      <c r="A6" s="254" t="s">
        <v>1680</v>
      </c>
      <c r="B6" s="255">
        <f>+Operativo!O18+Administrativo!O18</f>
        <v>218</v>
      </c>
      <c r="C6" s="246">
        <f>+B6/B9</f>
        <v>0.15384615384615385</v>
      </c>
      <c r="D6" s="238"/>
    </row>
    <row r="7" spans="1:4" ht="25.8" customHeight="1" x14ac:dyDescent="0.25">
      <c r="A7" s="253" t="s">
        <v>1681</v>
      </c>
      <c r="B7" s="255">
        <f>+Operativo!O19+Administrativo!O19</f>
        <v>655</v>
      </c>
      <c r="C7" s="246">
        <f>+B7/B9</f>
        <v>0.46224417784050814</v>
      </c>
      <c r="D7" s="238"/>
    </row>
    <row r="8" spans="1:4" ht="26.4" customHeight="1" x14ac:dyDescent="0.25">
      <c r="A8" s="253" t="s">
        <v>1682</v>
      </c>
      <c r="B8" s="255">
        <f>+Operativo!O20+Administrativo!O20</f>
        <v>541</v>
      </c>
      <c r="C8" s="246">
        <f>+B8/B9</f>
        <v>0.38179251940719833</v>
      </c>
      <c r="D8" s="238"/>
    </row>
    <row r="9" spans="1:4" x14ac:dyDescent="0.25">
      <c r="B9" s="242">
        <f>SUM(B5:B8)</f>
        <v>1417</v>
      </c>
      <c r="C9" s="241">
        <f>SUM(C5:C8)</f>
        <v>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0C1C2-23AF-4B0E-A8E0-7EB554E19770}">
  <dimension ref="B2:C11"/>
  <sheetViews>
    <sheetView workbookViewId="0">
      <selection activeCell="E41" sqref="E41"/>
    </sheetView>
  </sheetViews>
  <sheetFormatPr baseColWidth="10" defaultRowHeight="13.2" x14ac:dyDescent="0.25"/>
  <cols>
    <col min="2" max="2" width="15.77734375" customWidth="1"/>
    <col min="3" max="3" width="13.5546875" customWidth="1"/>
  </cols>
  <sheetData>
    <row r="2" spans="2:3" ht="8.4" customHeight="1" x14ac:dyDescent="0.25"/>
    <row r="3" spans="2:3" ht="18.600000000000001" customHeight="1" x14ac:dyDescent="0.25">
      <c r="B3" s="234" t="s">
        <v>1618</v>
      </c>
      <c r="C3" s="234" t="s">
        <v>1619</v>
      </c>
    </row>
    <row r="4" spans="2:3" ht="13.8" x14ac:dyDescent="0.3">
      <c r="B4" s="107" t="s">
        <v>1621</v>
      </c>
      <c r="C4" s="107">
        <v>13</v>
      </c>
    </row>
    <row r="5" spans="2:3" ht="13.8" x14ac:dyDescent="0.3">
      <c r="B5" s="107" t="s">
        <v>1622</v>
      </c>
      <c r="C5" s="107">
        <v>26</v>
      </c>
    </row>
    <row r="6" spans="2:3" ht="13.8" x14ac:dyDescent="0.3">
      <c r="B6" s="107" t="s">
        <v>1623</v>
      </c>
      <c r="C6" s="107">
        <v>15</v>
      </c>
    </row>
    <row r="7" spans="2:3" ht="13.8" x14ac:dyDescent="0.3">
      <c r="B7" s="107" t="s">
        <v>1624</v>
      </c>
      <c r="C7" s="107">
        <v>12</v>
      </c>
    </row>
    <row r="8" spans="2:3" ht="13.8" x14ac:dyDescent="0.3">
      <c r="B8" s="107" t="s">
        <v>1625</v>
      </c>
      <c r="C8" s="107">
        <v>11</v>
      </c>
    </row>
    <row r="9" spans="2:3" ht="13.8" x14ac:dyDescent="0.3">
      <c r="B9" s="107" t="s">
        <v>1626</v>
      </c>
      <c r="C9" s="107">
        <v>10</v>
      </c>
    </row>
    <row r="10" spans="2:3" ht="13.8" x14ac:dyDescent="0.3">
      <c r="B10" s="107" t="s">
        <v>1627</v>
      </c>
      <c r="C10" s="107">
        <v>14</v>
      </c>
    </row>
    <row r="11" spans="2:3" ht="13.8" x14ac:dyDescent="0.3">
      <c r="B11" s="117"/>
      <c r="C11" s="110">
        <f>SUM(C4:C10)</f>
        <v>101</v>
      </c>
    </row>
  </sheetData>
  <pageMargins left="0.7" right="0.7" top="0.75" bottom="0.75" header="0.3" footer="0.3"/>
  <pageSetup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51430-4E04-4A61-B70A-FB3C77874761}">
  <dimension ref="A1:I5"/>
  <sheetViews>
    <sheetView topLeftCell="C1" zoomScale="92" zoomScaleNormal="92" workbookViewId="0">
      <selection activeCell="H3" sqref="H3"/>
    </sheetView>
  </sheetViews>
  <sheetFormatPr baseColWidth="10" defaultRowHeight="13.2" x14ac:dyDescent="0.25"/>
  <cols>
    <col min="1" max="1" width="9.109375" style="242" customWidth="1"/>
    <col min="2" max="2" width="12.33203125" customWidth="1"/>
    <col min="3" max="3" width="13" customWidth="1"/>
    <col min="4" max="4" width="12.5546875" bestFit="1" customWidth="1"/>
    <col min="5" max="5" width="12.6640625" customWidth="1"/>
    <col min="6" max="6" width="11.44140625" bestFit="1" customWidth="1"/>
    <col min="7" max="7" width="12.5546875" customWidth="1"/>
    <col min="8" max="8" width="25.88671875" customWidth="1"/>
    <col min="9" max="9" width="9.5546875" customWidth="1"/>
  </cols>
  <sheetData>
    <row r="1" spans="1:9" ht="22.2" customHeight="1" thickBot="1" x14ac:dyDescent="0.35">
      <c r="A1" s="557"/>
      <c r="B1" s="558"/>
      <c r="C1" s="558"/>
      <c r="D1" s="559"/>
      <c r="E1" s="551" t="s">
        <v>1716</v>
      </c>
      <c r="F1" s="552"/>
      <c r="G1" s="552"/>
      <c r="H1" s="552"/>
      <c r="I1" s="553"/>
    </row>
    <row r="2" spans="1:9" ht="47.4" thickBot="1" x14ac:dyDescent="0.3">
      <c r="A2" s="401" t="s">
        <v>1628</v>
      </c>
      <c r="B2" s="402" t="s">
        <v>1721</v>
      </c>
      <c r="C2" s="403" t="s">
        <v>1717</v>
      </c>
      <c r="D2" s="401" t="s">
        <v>1720</v>
      </c>
      <c r="E2" s="404" t="s">
        <v>1707</v>
      </c>
      <c r="F2" s="405" t="s">
        <v>1708</v>
      </c>
      <c r="G2" s="405" t="s">
        <v>1709</v>
      </c>
      <c r="H2" s="405" t="s">
        <v>1710</v>
      </c>
      <c r="I2" s="406" t="s">
        <v>1711</v>
      </c>
    </row>
    <row r="3" spans="1:9" s="262" customFormat="1" ht="212.4" customHeight="1" thickBot="1" x14ac:dyDescent="0.3">
      <c r="A3" s="396" t="s">
        <v>1695</v>
      </c>
      <c r="B3" s="386" t="s">
        <v>1715</v>
      </c>
      <c r="C3" s="388" t="s">
        <v>1665</v>
      </c>
      <c r="D3" s="554" t="s">
        <v>1679</v>
      </c>
      <c r="E3" s="387" t="s">
        <v>1722</v>
      </c>
      <c r="F3" s="386" t="s">
        <v>1722</v>
      </c>
      <c r="G3" s="387" t="s">
        <v>1722</v>
      </c>
      <c r="H3" s="395" t="s">
        <v>1830</v>
      </c>
      <c r="I3" s="387" t="s">
        <v>1722</v>
      </c>
    </row>
    <row r="4" spans="1:9" ht="198" customHeight="1" thickBot="1" x14ac:dyDescent="0.3">
      <c r="A4" s="560" t="s">
        <v>1422</v>
      </c>
      <c r="B4" s="388" t="s">
        <v>1718</v>
      </c>
      <c r="C4" s="387" t="s">
        <v>1665</v>
      </c>
      <c r="D4" s="555"/>
      <c r="E4" s="387" t="s">
        <v>1722</v>
      </c>
      <c r="F4" s="386" t="s">
        <v>1722</v>
      </c>
      <c r="G4" s="387" t="s">
        <v>1722</v>
      </c>
      <c r="H4" s="393" t="s">
        <v>1831</v>
      </c>
      <c r="I4" s="389" t="s">
        <v>1722</v>
      </c>
    </row>
    <row r="5" spans="1:9" ht="126" customHeight="1" thickBot="1" x14ac:dyDescent="0.3">
      <c r="A5" s="561"/>
      <c r="B5" s="387" t="s">
        <v>1719</v>
      </c>
      <c r="C5" s="385" t="s">
        <v>1664</v>
      </c>
      <c r="D5" s="556"/>
      <c r="E5" s="387" t="s">
        <v>1722</v>
      </c>
      <c r="F5" s="390" t="s">
        <v>1722</v>
      </c>
      <c r="G5" s="391" t="s">
        <v>1722</v>
      </c>
      <c r="H5" s="395" t="s">
        <v>1832</v>
      </c>
      <c r="I5" s="387" t="s">
        <v>1722</v>
      </c>
    </row>
  </sheetData>
  <mergeCells count="4">
    <mergeCell ref="E1:I1"/>
    <mergeCell ref="D3:D5"/>
    <mergeCell ref="A1:D1"/>
    <mergeCell ref="A4:A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55D8E-4C8B-4027-AAC9-C393684B3E01}">
  <dimension ref="B1:O232"/>
  <sheetViews>
    <sheetView tabSelected="1" topLeftCell="A72" zoomScale="69" zoomScaleNormal="69" zoomScaleSheetLayoutView="85" zoomScalePageLayoutView="75" workbookViewId="0">
      <selection activeCell="J88" sqref="J88"/>
    </sheetView>
  </sheetViews>
  <sheetFormatPr baseColWidth="10" defaultRowHeight="15.6" x14ac:dyDescent="0.3"/>
  <cols>
    <col min="1" max="1" width="10.109375" customWidth="1"/>
    <col min="2" max="2" width="1.33203125" hidden="1" customWidth="1"/>
    <col min="3" max="3" width="24.88671875" style="445" customWidth="1"/>
    <col min="4" max="4" width="21" style="435" customWidth="1"/>
    <col min="5" max="5" width="20.77734375" style="293" customWidth="1"/>
    <col min="6" max="6" width="16.77734375" style="293" customWidth="1"/>
    <col min="7" max="7" width="18.21875" style="294" customWidth="1"/>
    <col min="8" max="8" width="17.5546875" style="294" customWidth="1"/>
    <col min="9" max="9" width="19" style="436" customWidth="1"/>
    <col min="10" max="10" width="25.77734375" style="294" customWidth="1"/>
    <col min="11" max="11" width="16.33203125" style="294" customWidth="1"/>
    <col min="12" max="12" width="11.5546875" style="424"/>
  </cols>
  <sheetData>
    <row r="1" spans="3:11" ht="30" customHeight="1" thickBot="1" x14ac:dyDescent="0.3">
      <c r="C1" s="601" t="s">
        <v>1628</v>
      </c>
      <c r="D1" s="603" t="s">
        <v>1721</v>
      </c>
      <c r="E1" s="601" t="s">
        <v>1717</v>
      </c>
      <c r="F1" s="618" t="s">
        <v>1720</v>
      </c>
      <c r="G1" s="623" t="s">
        <v>1716</v>
      </c>
      <c r="H1" s="624"/>
      <c r="I1" s="624"/>
      <c r="J1" s="624"/>
      <c r="K1" s="625"/>
    </row>
    <row r="2" spans="3:11" ht="67.8" customHeight="1" thickBot="1" x14ac:dyDescent="0.3">
      <c r="C2" s="602"/>
      <c r="D2" s="604"/>
      <c r="E2" s="602"/>
      <c r="F2" s="619"/>
      <c r="G2" s="409" t="s">
        <v>1707</v>
      </c>
      <c r="H2" s="410" t="s">
        <v>1708</v>
      </c>
      <c r="I2" s="410" t="s">
        <v>1709</v>
      </c>
      <c r="J2" s="410" t="s">
        <v>1710</v>
      </c>
      <c r="K2" s="411" t="s">
        <v>1711</v>
      </c>
    </row>
    <row r="3" spans="3:11" ht="38.4" customHeight="1" thickBot="1" x14ac:dyDescent="0.3">
      <c r="C3" s="437" t="s">
        <v>1629</v>
      </c>
      <c r="D3" s="484" t="s">
        <v>1723</v>
      </c>
      <c r="E3" s="622" t="s">
        <v>1644</v>
      </c>
      <c r="F3" s="565" t="s">
        <v>1840</v>
      </c>
      <c r="G3" s="580" t="s">
        <v>1722</v>
      </c>
      <c r="H3" s="580" t="s">
        <v>1722</v>
      </c>
      <c r="I3" s="580" t="s">
        <v>1722</v>
      </c>
      <c r="J3" s="583" t="s">
        <v>1745</v>
      </c>
      <c r="K3" s="580" t="s">
        <v>1722</v>
      </c>
    </row>
    <row r="4" spans="3:11" ht="38.4" customHeight="1" thickBot="1" x14ac:dyDescent="0.3">
      <c r="C4" s="438" t="s">
        <v>1636</v>
      </c>
      <c r="D4" s="485"/>
      <c r="E4" s="620"/>
      <c r="F4" s="566"/>
      <c r="G4" s="581"/>
      <c r="H4" s="581"/>
      <c r="I4" s="581"/>
      <c r="J4" s="584"/>
      <c r="K4" s="581"/>
    </row>
    <row r="5" spans="3:11" ht="38.4" customHeight="1" thickBot="1" x14ac:dyDescent="0.3">
      <c r="C5" s="438" t="s">
        <v>1838</v>
      </c>
      <c r="D5" s="485"/>
      <c r="E5" s="620"/>
      <c r="F5" s="566"/>
      <c r="G5" s="581"/>
      <c r="H5" s="581"/>
      <c r="I5" s="581"/>
      <c r="J5" s="584"/>
      <c r="K5" s="581"/>
    </row>
    <row r="6" spans="3:11" ht="38.4" customHeight="1" thickBot="1" x14ac:dyDescent="0.3">
      <c r="C6" s="439" t="s">
        <v>1638</v>
      </c>
      <c r="D6" s="485"/>
      <c r="E6" s="620"/>
      <c r="F6" s="566"/>
      <c r="G6" s="581"/>
      <c r="H6" s="581"/>
      <c r="I6" s="581"/>
      <c r="J6" s="584"/>
      <c r="K6" s="581"/>
    </row>
    <row r="7" spans="3:11" ht="38.4" customHeight="1" thickBot="1" x14ac:dyDescent="0.3">
      <c r="C7" s="438" t="s">
        <v>1731</v>
      </c>
      <c r="D7" s="485"/>
      <c r="E7" s="620"/>
      <c r="F7" s="566"/>
      <c r="G7" s="581"/>
      <c r="H7" s="581"/>
      <c r="I7" s="581"/>
      <c r="J7" s="584"/>
      <c r="K7" s="581"/>
    </row>
    <row r="8" spans="3:11" ht="38.4" customHeight="1" thickBot="1" x14ac:dyDescent="0.3">
      <c r="C8" s="438" t="s">
        <v>1733</v>
      </c>
      <c r="D8" s="485"/>
      <c r="E8" s="620"/>
      <c r="F8" s="566"/>
      <c r="G8" s="581"/>
      <c r="H8" s="581"/>
      <c r="I8" s="581"/>
      <c r="J8" s="584"/>
      <c r="K8" s="581"/>
    </row>
    <row r="9" spans="3:11" ht="38.4" customHeight="1" thickBot="1" x14ac:dyDescent="0.3">
      <c r="C9" s="437" t="s">
        <v>1740</v>
      </c>
      <c r="D9" s="485"/>
      <c r="E9" s="620"/>
      <c r="F9" s="566"/>
      <c r="G9" s="581"/>
      <c r="H9" s="581"/>
      <c r="I9" s="581"/>
      <c r="J9" s="584"/>
      <c r="K9" s="581"/>
    </row>
    <row r="10" spans="3:11" ht="38.4" customHeight="1" thickBot="1" x14ac:dyDescent="0.3">
      <c r="C10" s="437" t="s">
        <v>1645</v>
      </c>
      <c r="D10" s="485"/>
      <c r="E10" s="620"/>
      <c r="F10" s="566"/>
      <c r="G10" s="581"/>
      <c r="H10" s="581"/>
      <c r="I10" s="581"/>
      <c r="J10" s="584"/>
      <c r="K10" s="581"/>
    </row>
    <row r="11" spans="3:11" ht="38.4" customHeight="1" thickBot="1" x14ac:dyDescent="0.3">
      <c r="C11" s="437" t="s">
        <v>1647</v>
      </c>
      <c r="D11" s="485"/>
      <c r="E11" s="620"/>
      <c r="F11" s="566"/>
      <c r="G11" s="581"/>
      <c r="H11" s="581"/>
      <c r="I11" s="581"/>
      <c r="J11" s="584"/>
      <c r="K11" s="581"/>
    </row>
    <row r="12" spans="3:11" ht="38.4" customHeight="1" thickBot="1" x14ac:dyDescent="0.3">
      <c r="C12" s="437" t="s">
        <v>1741</v>
      </c>
      <c r="D12" s="485"/>
      <c r="E12" s="620"/>
      <c r="F12" s="566"/>
      <c r="G12" s="581"/>
      <c r="H12" s="581"/>
      <c r="I12" s="581"/>
      <c r="J12" s="584"/>
      <c r="K12" s="581"/>
    </row>
    <row r="13" spans="3:11" ht="40.200000000000003" customHeight="1" thickBot="1" x14ac:dyDescent="0.3">
      <c r="C13" s="437" t="s">
        <v>1695</v>
      </c>
      <c r="D13" s="485"/>
      <c r="E13" s="620"/>
      <c r="F13" s="566"/>
      <c r="G13" s="581"/>
      <c r="H13" s="581"/>
      <c r="I13" s="581"/>
      <c r="J13" s="584"/>
      <c r="K13" s="581"/>
    </row>
    <row r="14" spans="3:11" ht="40.200000000000003" customHeight="1" thickBot="1" x14ac:dyDescent="0.3">
      <c r="C14" s="437" t="s">
        <v>1753</v>
      </c>
      <c r="D14" s="485"/>
      <c r="E14" s="620"/>
      <c r="F14" s="566"/>
      <c r="G14" s="581"/>
      <c r="H14" s="581"/>
      <c r="I14" s="581"/>
      <c r="J14" s="584"/>
      <c r="K14" s="581"/>
    </row>
    <row r="15" spans="3:11" ht="42.6" customHeight="1" thickBot="1" x14ac:dyDescent="0.3">
      <c r="C15" s="437" t="s">
        <v>1754</v>
      </c>
      <c r="D15" s="485"/>
      <c r="E15" s="620"/>
      <c r="F15" s="566"/>
      <c r="G15" s="581"/>
      <c r="H15" s="581"/>
      <c r="I15" s="581"/>
      <c r="J15" s="584"/>
      <c r="K15" s="581"/>
    </row>
    <row r="16" spans="3:11" ht="40.200000000000003" customHeight="1" thickBot="1" x14ac:dyDescent="0.3">
      <c r="C16" s="437" t="s">
        <v>1756</v>
      </c>
      <c r="D16" s="485"/>
      <c r="E16" s="620"/>
      <c r="F16" s="566"/>
      <c r="G16" s="581"/>
      <c r="H16" s="581"/>
      <c r="I16" s="581"/>
      <c r="J16" s="584"/>
      <c r="K16" s="581"/>
    </row>
    <row r="17" spans="3:14" ht="46.8" customHeight="1" thickBot="1" x14ac:dyDescent="0.3">
      <c r="C17" s="437" t="s">
        <v>1648</v>
      </c>
      <c r="D17" s="485"/>
      <c r="E17" s="620"/>
      <c r="F17" s="566"/>
      <c r="G17" s="581"/>
      <c r="H17" s="581"/>
      <c r="I17" s="581"/>
      <c r="J17" s="584"/>
      <c r="K17" s="581"/>
    </row>
    <row r="18" spans="3:14" ht="31.8" thickBot="1" x14ac:dyDescent="0.3">
      <c r="C18" s="437" t="s">
        <v>1837</v>
      </c>
      <c r="D18" s="485"/>
      <c r="E18" s="620"/>
      <c r="F18" s="566"/>
      <c r="G18" s="581"/>
      <c r="H18" s="581"/>
      <c r="I18" s="581"/>
      <c r="J18" s="584"/>
      <c r="K18" s="581"/>
    </row>
    <row r="19" spans="3:14" ht="57.6" customHeight="1" thickBot="1" x14ac:dyDescent="0.3">
      <c r="C19" s="437" t="s">
        <v>1771</v>
      </c>
      <c r="D19" s="485"/>
      <c r="E19" s="620"/>
      <c r="F19" s="566"/>
      <c r="G19" s="581"/>
      <c r="H19" s="581"/>
      <c r="I19" s="581"/>
      <c r="J19" s="584"/>
      <c r="K19" s="581"/>
    </row>
    <row r="20" spans="3:14" ht="28.2" customHeight="1" thickBot="1" x14ac:dyDescent="0.3">
      <c r="C20" s="437" t="s">
        <v>1780</v>
      </c>
      <c r="D20" s="485"/>
      <c r="E20" s="620"/>
      <c r="F20" s="566"/>
      <c r="G20" s="581"/>
      <c r="H20" s="581"/>
      <c r="I20" s="581"/>
      <c r="J20" s="584"/>
      <c r="K20" s="581"/>
    </row>
    <row r="21" spans="3:14" ht="42.6" customHeight="1" thickBot="1" x14ac:dyDescent="0.3">
      <c r="C21" s="437" t="s">
        <v>1782</v>
      </c>
      <c r="D21" s="485"/>
      <c r="E21" s="620"/>
      <c r="F21" s="566"/>
      <c r="G21" s="581"/>
      <c r="H21" s="581"/>
      <c r="I21" s="581"/>
      <c r="J21" s="584"/>
      <c r="K21" s="581"/>
    </row>
    <row r="22" spans="3:14" ht="40.200000000000003" customHeight="1" thickBot="1" x14ac:dyDescent="0.3">
      <c r="C22" s="437" t="s">
        <v>1700</v>
      </c>
      <c r="D22" s="485"/>
      <c r="E22" s="620"/>
      <c r="F22" s="566"/>
      <c r="G22" s="581"/>
      <c r="H22" s="581"/>
      <c r="I22" s="581"/>
      <c r="J22" s="584"/>
      <c r="K22" s="581"/>
    </row>
    <row r="23" spans="3:14" ht="40.799999999999997" customHeight="1" thickBot="1" x14ac:dyDescent="0.3">
      <c r="C23" s="437" t="s">
        <v>1783</v>
      </c>
      <c r="D23" s="485"/>
      <c r="E23" s="620"/>
      <c r="F23" s="566"/>
      <c r="G23" s="581"/>
      <c r="H23" s="581"/>
      <c r="I23" s="581"/>
      <c r="J23" s="584"/>
      <c r="K23" s="581"/>
      <c r="M23" s="394"/>
      <c r="N23" s="394"/>
    </row>
    <row r="24" spans="3:14" ht="40.799999999999997" customHeight="1" thickBot="1" x14ac:dyDescent="0.3">
      <c r="C24" s="437" t="s">
        <v>1785</v>
      </c>
      <c r="D24" s="485"/>
      <c r="E24" s="620"/>
      <c r="F24" s="566"/>
      <c r="G24" s="581"/>
      <c r="H24" s="581"/>
      <c r="I24" s="581"/>
      <c r="J24" s="584"/>
      <c r="K24" s="581"/>
      <c r="M24" s="397"/>
      <c r="N24" s="394"/>
    </row>
    <row r="25" spans="3:14" ht="48" customHeight="1" thickBot="1" x14ac:dyDescent="0.3">
      <c r="C25" s="437" t="s">
        <v>1788</v>
      </c>
      <c r="D25" s="485"/>
      <c r="E25" s="620"/>
      <c r="F25" s="566"/>
      <c r="G25" s="581"/>
      <c r="H25" s="581"/>
      <c r="I25" s="581"/>
      <c r="J25" s="584"/>
      <c r="K25" s="581"/>
      <c r="M25" s="397"/>
      <c r="N25" s="394"/>
    </row>
    <row r="26" spans="3:14" ht="42.6" customHeight="1" thickBot="1" x14ac:dyDescent="0.3">
      <c r="C26" s="437" t="s">
        <v>1790</v>
      </c>
      <c r="D26" s="485"/>
      <c r="E26" s="620"/>
      <c r="F26" s="566"/>
      <c r="G26" s="581"/>
      <c r="H26" s="581"/>
      <c r="I26" s="581"/>
      <c r="J26" s="584"/>
      <c r="K26" s="581"/>
      <c r="M26" s="397"/>
      <c r="N26" s="394"/>
    </row>
    <row r="27" spans="3:14" ht="43.8" customHeight="1" thickBot="1" x14ac:dyDescent="0.3">
      <c r="C27" s="437" t="s">
        <v>1791</v>
      </c>
      <c r="D27" s="485"/>
      <c r="E27" s="620"/>
      <c r="F27" s="566"/>
      <c r="G27" s="581"/>
      <c r="H27" s="581"/>
      <c r="I27" s="581"/>
      <c r="J27" s="584"/>
      <c r="K27" s="581"/>
      <c r="M27" s="397"/>
      <c r="N27" s="394"/>
    </row>
    <row r="28" spans="3:14" ht="31.8" thickBot="1" x14ac:dyDescent="0.3">
      <c r="C28" s="437" t="s">
        <v>1839</v>
      </c>
      <c r="D28" s="485"/>
      <c r="E28" s="620"/>
      <c r="F28" s="566"/>
      <c r="G28" s="581"/>
      <c r="H28" s="581"/>
      <c r="I28" s="581"/>
      <c r="J28" s="584"/>
      <c r="K28" s="581"/>
      <c r="M28" s="397"/>
      <c r="N28" s="394"/>
    </row>
    <row r="29" spans="3:14" ht="53.4" customHeight="1" thickBot="1" x14ac:dyDescent="0.3">
      <c r="C29" s="437" t="s">
        <v>1801</v>
      </c>
      <c r="D29" s="485"/>
      <c r="E29" s="620"/>
      <c r="F29" s="566"/>
      <c r="G29" s="581"/>
      <c r="H29" s="581"/>
      <c r="I29" s="581"/>
      <c r="J29" s="584"/>
      <c r="K29" s="581"/>
      <c r="M29" s="397"/>
      <c r="N29" s="394"/>
    </row>
    <row r="30" spans="3:14" ht="40.799999999999997" customHeight="1" thickBot="1" x14ac:dyDescent="0.3">
      <c r="C30" s="437" t="s">
        <v>1804</v>
      </c>
      <c r="D30" s="484" t="s">
        <v>1723</v>
      </c>
      <c r="E30" s="418"/>
      <c r="F30" s="565" t="s">
        <v>1840</v>
      </c>
      <c r="G30" s="562" t="s">
        <v>1722</v>
      </c>
      <c r="H30" s="562" t="s">
        <v>1722</v>
      </c>
      <c r="I30" s="562" t="s">
        <v>1722</v>
      </c>
      <c r="J30" s="583" t="s">
        <v>1847</v>
      </c>
      <c r="K30" s="562" t="s">
        <v>1722</v>
      </c>
      <c r="M30" s="397"/>
      <c r="N30" s="394"/>
    </row>
    <row r="31" spans="3:14" ht="37.799999999999997" customHeight="1" thickBot="1" x14ac:dyDescent="0.3">
      <c r="C31" s="437" t="s">
        <v>1806</v>
      </c>
      <c r="D31" s="485"/>
      <c r="E31" s="620" t="s">
        <v>1644</v>
      </c>
      <c r="F31" s="566"/>
      <c r="G31" s="563"/>
      <c r="H31" s="563"/>
      <c r="I31" s="563"/>
      <c r="J31" s="584"/>
      <c r="K31" s="563"/>
      <c r="M31" s="397"/>
      <c r="N31" s="394"/>
    </row>
    <row r="32" spans="3:14" ht="42.6" customHeight="1" thickBot="1" x14ac:dyDescent="0.3">
      <c r="C32" s="437" t="s">
        <v>1807</v>
      </c>
      <c r="D32" s="485"/>
      <c r="E32" s="620"/>
      <c r="F32" s="566"/>
      <c r="G32" s="563"/>
      <c r="H32" s="563"/>
      <c r="I32" s="563"/>
      <c r="J32" s="584"/>
      <c r="K32" s="563"/>
      <c r="M32" s="397"/>
      <c r="N32" s="394"/>
    </row>
    <row r="33" spans="3:14" ht="34.200000000000003" customHeight="1" thickBot="1" x14ac:dyDescent="0.3">
      <c r="C33" s="437" t="s">
        <v>1808</v>
      </c>
      <c r="D33" s="485"/>
      <c r="E33" s="620"/>
      <c r="F33" s="566"/>
      <c r="G33" s="563"/>
      <c r="H33" s="563"/>
      <c r="I33" s="563"/>
      <c r="J33" s="584"/>
      <c r="K33" s="563"/>
      <c r="M33" s="394"/>
      <c r="N33" s="394"/>
    </row>
    <row r="34" spans="3:14" ht="42" customHeight="1" thickBot="1" x14ac:dyDescent="0.3">
      <c r="C34" s="437" t="s">
        <v>1811</v>
      </c>
      <c r="D34" s="485"/>
      <c r="E34" s="620"/>
      <c r="F34" s="566"/>
      <c r="G34" s="563"/>
      <c r="H34" s="563"/>
      <c r="I34" s="563"/>
      <c r="J34" s="584"/>
      <c r="K34" s="563"/>
    </row>
    <row r="35" spans="3:14" ht="40.799999999999997" customHeight="1" thickBot="1" x14ac:dyDescent="0.3">
      <c r="C35" s="437" t="s">
        <v>1813</v>
      </c>
      <c r="D35" s="485"/>
      <c r="E35" s="620"/>
      <c r="F35" s="566"/>
      <c r="G35" s="563"/>
      <c r="H35" s="563"/>
      <c r="I35" s="563"/>
      <c r="J35" s="584"/>
      <c r="K35" s="563"/>
    </row>
    <row r="36" spans="3:14" ht="79.8" customHeight="1" thickBot="1" x14ac:dyDescent="0.3">
      <c r="C36" s="437" t="s">
        <v>1662</v>
      </c>
      <c r="D36" s="486"/>
      <c r="E36" s="620"/>
      <c r="F36" s="566"/>
      <c r="G36" s="563"/>
      <c r="H36" s="563"/>
      <c r="I36" s="563"/>
      <c r="J36" s="585"/>
      <c r="K36" s="564"/>
    </row>
    <row r="37" spans="3:14" ht="84" customHeight="1" thickBot="1" x14ac:dyDescent="0.3">
      <c r="C37" s="438" t="s">
        <v>1839</v>
      </c>
      <c r="D37" s="387" t="s">
        <v>1798</v>
      </c>
      <c r="E37" s="620"/>
      <c r="F37" s="566"/>
      <c r="G37" s="563"/>
      <c r="H37" s="563"/>
      <c r="I37" s="563"/>
      <c r="J37" s="412" t="s">
        <v>1871</v>
      </c>
      <c r="K37" s="425" t="s">
        <v>1722</v>
      </c>
    </row>
    <row r="38" spans="3:14" ht="108.6" customHeight="1" thickBot="1" x14ac:dyDescent="0.3">
      <c r="C38" s="439" t="s">
        <v>1839</v>
      </c>
      <c r="D38" s="413" t="s">
        <v>1799</v>
      </c>
      <c r="E38" s="620"/>
      <c r="F38" s="566"/>
      <c r="G38" s="563"/>
      <c r="H38" s="563"/>
      <c r="I38" s="563"/>
      <c r="J38" s="419" t="s">
        <v>1872</v>
      </c>
      <c r="K38" s="426" t="s">
        <v>1800</v>
      </c>
    </row>
    <row r="39" spans="3:14" ht="45.6" customHeight="1" thickBot="1" x14ac:dyDescent="0.3">
      <c r="C39" s="437" t="s">
        <v>1804</v>
      </c>
      <c r="D39" s="583" t="s">
        <v>1805</v>
      </c>
      <c r="E39" s="620"/>
      <c r="F39" s="566"/>
      <c r="G39" s="563"/>
      <c r="H39" s="563"/>
      <c r="I39" s="563"/>
      <c r="J39" s="571" t="s">
        <v>1817</v>
      </c>
      <c r="K39" s="575" t="s">
        <v>1722</v>
      </c>
    </row>
    <row r="40" spans="3:14" ht="71.400000000000006" customHeight="1" thickBot="1" x14ac:dyDescent="0.3">
      <c r="C40" s="437" t="s">
        <v>1806</v>
      </c>
      <c r="D40" s="585"/>
      <c r="E40" s="620"/>
      <c r="F40" s="566"/>
      <c r="G40" s="563"/>
      <c r="H40" s="563"/>
      <c r="I40" s="563"/>
      <c r="J40" s="572"/>
      <c r="K40" s="576"/>
    </row>
    <row r="41" spans="3:14" ht="98.4" customHeight="1" thickBot="1" x14ac:dyDescent="0.3">
      <c r="C41" s="438" t="s">
        <v>1788</v>
      </c>
      <c r="D41" s="387" t="s">
        <v>1789</v>
      </c>
      <c r="E41" s="621"/>
      <c r="F41" s="566"/>
      <c r="G41" s="563"/>
      <c r="H41" s="563"/>
      <c r="I41" s="563"/>
      <c r="J41" s="413" t="s">
        <v>1841</v>
      </c>
      <c r="K41" s="577"/>
    </row>
    <row r="42" spans="3:14" ht="49.8" customHeight="1" thickBot="1" x14ac:dyDescent="0.3">
      <c r="C42" s="437" t="s">
        <v>1837</v>
      </c>
      <c r="D42" s="583" t="s">
        <v>1757</v>
      </c>
      <c r="E42" s="605" t="s">
        <v>1739</v>
      </c>
      <c r="F42" s="566"/>
      <c r="G42" s="563"/>
      <c r="H42" s="563"/>
      <c r="I42" s="563"/>
      <c r="J42" s="583" t="s">
        <v>1850</v>
      </c>
      <c r="K42" s="583" t="s">
        <v>1818</v>
      </c>
    </row>
    <row r="43" spans="3:14" ht="31.8" customHeight="1" thickBot="1" x14ac:dyDescent="0.3">
      <c r="C43" s="437" t="s">
        <v>1780</v>
      </c>
      <c r="D43" s="584"/>
      <c r="E43" s="606"/>
      <c r="F43" s="566"/>
      <c r="G43" s="563"/>
      <c r="H43" s="563"/>
      <c r="I43" s="563"/>
      <c r="J43" s="584"/>
      <c r="K43" s="584"/>
    </row>
    <row r="44" spans="3:14" ht="25.8" customHeight="1" thickBot="1" x14ac:dyDescent="0.3">
      <c r="C44" s="437" t="s">
        <v>1806</v>
      </c>
      <c r="D44" s="585"/>
      <c r="E44" s="606"/>
      <c r="F44" s="566"/>
      <c r="G44" s="563"/>
      <c r="H44" s="563"/>
      <c r="I44" s="563"/>
      <c r="J44" s="584"/>
      <c r="K44" s="283" t="s">
        <v>1722</v>
      </c>
    </row>
    <row r="45" spans="3:14" ht="123" customHeight="1" thickBot="1" x14ac:dyDescent="0.3">
      <c r="C45" s="437" t="s">
        <v>1837</v>
      </c>
      <c r="D45" s="583" t="s">
        <v>1758</v>
      </c>
      <c r="E45" s="606"/>
      <c r="F45" s="566"/>
      <c r="G45" s="563"/>
      <c r="H45" s="563"/>
      <c r="I45" s="563"/>
      <c r="J45" s="387" t="s">
        <v>1848</v>
      </c>
      <c r="K45" s="392" t="s">
        <v>1759</v>
      </c>
    </row>
    <row r="46" spans="3:14" ht="117.6" customHeight="1" thickBot="1" x14ac:dyDescent="0.3">
      <c r="C46" s="438" t="s">
        <v>1811</v>
      </c>
      <c r="D46" s="585"/>
      <c r="E46" s="606"/>
      <c r="F46" s="566"/>
      <c r="G46" s="563"/>
      <c r="H46" s="563"/>
      <c r="I46" s="563"/>
      <c r="J46" s="423" t="s">
        <v>1836</v>
      </c>
      <c r="K46" s="425" t="s">
        <v>1722</v>
      </c>
    </row>
    <row r="47" spans="3:14" ht="111.6" customHeight="1" thickBot="1" x14ac:dyDescent="0.3">
      <c r="C47" s="439" t="s">
        <v>1771</v>
      </c>
      <c r="D47" s="414" t="s">
        <v>1772</v>
      </c>
      <c r="E47" s="606"/>
      <c r="F47" s="566"/>
      <c r="G47" s="563"/>
      <c r="H47" s="563"/>
      <c r="I47" s="564"/>
      <c r="J47" s="387" t="s">
        <v>1821</v>
      </c>
      <c r="K47" s="387" t="s">
        <v>1773</v>
      </c>
    </row>
    <row r="48" spans="3:14" ht="159.6" customHeight="1" thickBot="1" x14ac:dyDescent="0.3">
      <c r="C48" s="438" t="s">
        <v>1839</v>
      </c>
      <c r="D48" s="414" t="s">
        <v>1792</v>
      </c>
      <c r="E48" s="606"/>
      <c r="F48" s="566"/>
      <c r="G48" s="563"/>
      <c r="H48" s="563"/>
      <c r="I48" s="427" t="s">
        <v>1819</v>
      </c>
      <c r="J48" s="398" t="s">
        <v>1851</v>
      </c>
      <c r="K48" s="580" t="s">
        <v>1722</v>
      </c>
    </row>
    <row r="49" spans="3:11" ht="99.6" customHeight="1" thickBot="1" x14ac:dyDescent="0.3">
      <c r="C49" s="440" t="s">
        <v>1811</v>
      </c>
      <c r="D49" s="414" t="s">
        <v>1812</v>
      </c>
      <c r="E49" s="607"/>
      <c r="F49" s="567"/>
      <c r="G49" s="564"/>
      <c r="H49" s="564"/>
      <c r="I49" s="428" t="s">
        <v>1722</v>
      </c>
      <c r="J49" s="421" t="s">
        <v>1820</v>
      </c>
      <c r="K49" s="590"/>
    </row>
    <row r="50" spans="3:11" ht="123.6" customHeight="1" thickBot="1" x14ac:dyDescent="0.3">
      <c r="C50" s="437" t="s">
        <v>1837</v>
      </c>
      <c r="D50" s="387" t="s">
        <v>1767</v>
      </c>
      <c r="E50" s="608" t="s">
        <v>1643</v>
      </c>
      <c r="F50" s="565" t="s">
        <v>1840</v>
      </c>
      <c r="G50" s="562" t="s">
        <v>1722</v>
      </c>
      <c r="H50" s="562" t="s">
        <v>1722</v>
      </c>
      <c r="I50" s="562" t="s">
        <v>1722</v>
      </c>
      <c r="J50" s="412" t="s">
        <v>1768</v>
      </c>
      <c r="K50" s="580" t="s">
        <v>1722</v>
      </c>
    </row>
    <row r="51" spans="3:11" ht="202.8" customHeight="1" thickBot="1" x14ac:dyDescent="0.3">
      <c r="C51" s="438" t="s">
        <v>1837</v>
      </c>
      <c r="D51" s="387" t="s">
        <v>1769</v>
      </c>
      <c r="E51" s="609"/>
      <c r="F51" s="566"/>
      <c r="G51" s="563"/>
      <c r="H51" s="563"/>
      <c r="I51" s="563"/>
      <c r="J51" s="429" t="s">
        <v>1770</v>
      </c>
      <c r="K51" s="581"/>
    </row>
    <row r="52" spans="3:11" ht="78" customHeight="1" thickBot="1" x14ac:dyDescent="0.3">
      <c r="C52" s="439" t="s">
        <v>1771</v>
      </c>
      <c r="D52" s="583" t="s">
        <v>1778</v>
      </c>
      <c r="E52" s="609"/>
      <c r="F52" s="566"/>
      <c r="G52" s="563"/>
      <c r="H52" s="563"/>
      <c r="I52" s="563"/>
      <c r="J52" s="587" t="s">
        <v>1777</v>
      </c>
      <c r="K52" s="573" t="s">
        <v>1779</v>
      </c>
    </row>
    <row r="53" spans="3:11" ht="101.4" customHeight="1" thickBot="1" x14ac:dyDescent="0.3">
      <c r="C53" s="438" t="s">
        <v>1780</v>
      </c>
      <c r="D53" s="585"/>
      <c r="E53" s="609"/>
      <c r="F53" s="566"/>
      <c r="G53" s="563"/>
      <c r="H53" s="563"/>
      <c r="I53" s="563"/>
      <c r="J53" s="588"/>
      <c r="K53" s="589"/>
    </row>
    <row r="54" spans="3:11" ht="75" customHeight="1" thickBot="1" x14ac:dyDescent="0.3">
      <c r="C54" s="438" t="s">
        <v>1839</v>
      </c>
      <c r="D54" s="484" t="s">
        <v>1797</v>
      </c>
      <c r="E54" s="609"/>
      <c r="F54" s="566"/>
      <c r="G54" s="563"/>
      <c r="H54" s="563"/>
      <c r="I54" s="563"/>
      <c r="J54" s="571" t="s">
        <v>1822</v>
      </c>
      <c r="K54" s="562" t="s">
        <v>1722</v>
      </c>
    </row>
    <row r="55" spans="3:11" ht="37.200000000000003" customHeight="1" thickBot="1" x14ac:dyDescent="0.3">
      <c r="C55" s="438" t="s">
        <v>1806</v>
      </c>
      <c r="D55" s="485"/>
      <c r="E55" s="609"/>
      <c r="F55" s="566"/>
      <c r="G55" s="563"/>
      <c r="H55" s="563"/>
      <c r="I55" s="563"/>
      <c r="J55" s="586"/>
      <c r="K55" s="563"/>
    </row>
    <row r="56" spans="3:11" ht="45.6" customHeight="1" thickBot="1" x14ac:dyDescent="0.3">
      <c r="C56" s="440" t="s">
        <v>1807</v>
      </c>
      <c r="D56" s="486"/>
      <c r="E56" s="610"/>
      <c r="F56" s="566"/>
      <c r="G56" s="563"/>
      <c r="H56" s="563"/>
      <c r="I56" s="563"/>
      <c r="J56" s="572"/>
      <c r="K56" s="563"/>
    </row>
    <row r="57" spans="3:11" ht="43.2" customHeight="1" thickBot="1" x14ac:dyDescent="0.3">
      <c r="C57" s="439" t="s">
        <v>1636</v>
      </c>
      <c r="D57" s="583" t="s">
        <v>1726</v>
      </c>
      <c r="E57" s="614" t="s">
        <v>1633</v>
      </c>
      <c r="F57" s="566"/>
      <c r="G57" s="563"/>
      <c r="H57" s="563"/>
      <c r="I57" s="563"/>
      <c r="J57" s="583" t="s">
        <v>1852</v>
      </c>
      <c r="K57" s="563"/>
    </row>
    <row r="58" spans="3:11" ht="42" customHeight="1" thickBot="1" x14ac:dyDescent="0.3">
      <c r="C58" s="438" t="s">
        <v>1638</v>
      </c>
      <c r="D58" s="584"/>
      <c r="E58" s="615"/>
      <c r="F58" s="566"/>
      <c r="G58" s="563"/>
      <c r="H58" s="563"/>
      <c r="I58" s="563"/>
      <c r="J58" s="584"/>
      <c r="K58" s="563"/>
    </row>
    <row r="59" spans="3:11" ht="36.6" customHeight="1" thickBot="1" x14ac:dyDescent="0.3">
      <c r="C59" s="440" t="s">
        <v>1733</v>
      </c>
      <c r="D59" s="584"/>
      <c r="E59" s="615"/>
      <c r="F59" s="566"/>
      <c r="G59" s="563"/>
      <c r="H59" s="563"/>
      <c r="I59" s="563"/>
      <c r="J59" s="584"/>
      <c r="K59" s="563"/>
    </row>
    <row r="60" spans="3:11" ht="39" customHeight="1" thickBot="1" x14ac:dyDescent="0.3">
      <c r="C60" s="437" t="s">
        <v>1740</v>
      </c>
      <c r="D60" s="584"/>
      <c r="E60" s="615"/>
      <c r="F60" s="566"/>
      <c r="G60" s="563"/>
      <c r="H60" s="563"/>
      <c r="I60" s="563"/>
      <c r="J60" s="584"/>
      <c r="K60" s="563"/>
    </row>
    <row r="61" spans="3:11" ht="31.8" customHeight="1" thickBot="1" x14ac:dyDescent="0.3">
      <c r="C61" s="437" t="s">
        <v>1645</v>
      </c>
      <c r="D61" s="584"/>
      <c r="E61" s="615"/>
      <c r="F61" s="566"/>
      <c r="G61" s="563"/>
      <c r="H61" s="563"/>
      <c r="I61" s="563"/>
      <c r="J61" s="584"/>
      <c r="K61" s="563"/>
    </row>
    <row r="62" spans="3:11" ht="21" customHeight="1" thickBot="1" x14ac:dyDescent="0.3">
      <c r="C62" s="438" t="s">
        <v>1647</v>
      </c>
      <c r="D62" s="584"/>
      <c r="E62" s="615"/>
      <c r="F62" s="566"/>
      <c r="G62" s="563"/>
      <c r="H62" s="563"/>
      <c r="I62" s="563"/>
      <c r="J62" s="584"/>
      <c r="K62" s="563"/>
    </row>
    <row r="63" spans="3:11" ht="23.4" customHeight="1" thickBot="1" x14ac:dyDescent="0.3">
      <c r="C63" s="440" t="s">
        <v>1741</v>
      </c>
      <c r="D63" s="584"/>
      <c r="E63" s="615"/>
      <c r="F63" s="566"/>
      <c r="G63" s="563"/>
      <c r="H63" s="563"/>
      <c r="I63" s="563"/>
      <c r="J63" s="584"/>
      <c r="K63" s="563"/>
    </row>
    <row r="64" spans="3:11" ht="25.8" customHeight="1" thickBot="1" x14ac:dyDescent="0.3">
      <c r="C64" s="439" t="s">
        <v>1695</v>
      </c>
      <c r="D64" s="584"/>
      <c r="E64" s="615"/>
      <c r="F64" s="566"/>
      <c r="G64" s="563"/>
      <c r="H64" s="563"/>
      <c r="I64" s="563"/>
      <c r="J64" s="584"/>
      <c r="K64" s="563"/>
    </row>
    <row r="65" spans="3:11" ht="31.8" thickBot="1" x14ac:dyDescent="0.3">
      <c r="C65" s="438" t="s">
        <v>1754</v>
      </c>
      <c r="D65" s="584"/>
      <c r="E65" s="615"/>
      <c r="F65" s="566"/>
      <c r="G65" s="563"/>
      <c r="H65" s="563"/>
      <c r="I65" s="563"/>
      <c r="J65" s="584"/>
      <c r="K65" s="563"/>
    </row>
    <row r="66" spans="3:11" ht="34.799999999999997" customHeight="1" thickBot="1" x14ac:dyDescent="0.3">
      <c r="C66" s="439" t="s">
        <v>1756</v>
      </c>
      <c r="D66" s="584"/>
      <c r="E66" s="615"/>
      <c r="F66" s="566"/>
      <c r="G66" s="563"/>
      <c r="H66" s="563"/>
      <c r="I66" s="563"/>
      <c r="J66" s="584"/>
      <c r="K66" s="563"/>
    </row>
    <row r="67" spans="3:11" ht="31.8" customHeight="1" thickBot="1" x14ac:dyDescent="0.3">
      <c r="C67" s="438" t="s">
        <v>1648</v>
      </c>
      <c r="D67" s="584"/>
      <c r="E67" s="615"/>
      <c r="F67" s="566"/>
      <c r="G67" s="563"/>
      <c r="H67" s="563"/>
      <c r="I67" s="563"/>
      <c r="J67" s="584"/>
      <c r="K67" s="563"/>
    </row>
    <row r="68" spans="3:11" ht="47.4" customHeight="1" thickBot="1" x14ac:dyDescent="0.3">
      <c r="C68" s="439" t="s">
        <v>1837</v>
      </c>
      <c r="D68" s="584"/>
      <c r="E68" s="615"/>
      <c r="F68" s="566"/>
      <c r="G68" s="563"/>
      <c r="H68" s="563"/>
      <c r="I68" s="563"/>
      <c r="J68" s="584"/>
      <c r="K68" s="563"/>
    </row>
    <row r="69" spans="3:11" ht="40.200000000000003" customHeight="1" thickBot="1" x14ac:dyDescent="0.3">
      <c r="C69" s="438" t="s">
        <v>1771</v>
      </c>
      <c r="D69" s="584"/>
      <c r="E69" s="615"/>
      <c r="F69" s="566"/>
      <c r="G69" s="563"/>
      <c r="H69" s="563"/>
      <c r="I69" s="563"/>
      <c r="J69" s="584"/>
      <c r="K69" s="563"/>
    </row>
    <row r="70" spans="3:11" ht="47.4" customHeight="1" thickBot="1" x14ac:dyDescent="0.3">
      <c r="C70" s="439" t="s">
        <v>1839</v>
      </c>
      <c r="D70" s="584"/>
      <c r="E70" s="615"/>
      <c r="F70" s="566"/>
      <c r="G70" s="563"/>
      <c r="H70" s="563"/>
      <c r="I70" s="563"/>
      <c r="J70" s="584"/>
      <c r="K70" s="563"/>
    </row>
    <row r="71" spans="3:11" ht="44.4" customHeight="1" thickBot="1" x14ac:dyDescent="0.3">
      <c r="C71" s="438" t="s">
        <v>1801</v>
      </c>
      <c r="D71" s="585"/>
      <c r="E71" s="616"/>
      <c r="F71" s="567"/>
      <c r="G71" s="564"/>
      <c r="H71" s="564"/>
      <c r="I71" s="564"/>
      <c r="J71" s="585"/>
      <c r="K71" s="563"/>
    </row>
    <row r="72" spans="3:11" ht="37.200000000000003" customHeight="1" thickBot="1" x14ac:dyDescent="0.3">
      <c r="C72" s="439" t="s">
        <v>1636</v>
      </c>
      <c r="D72" s="584" t="s">
        <v>1752</v>
      </c>
      <c r="E72" s="615" t="s">
        <v>1633</v>
      </c>
      <c r="F72" s="565" t="s">
        <v>1840</v>
      </c>
      <c r="G72" s="562" t="s">
        <v>1722</v>
      </c>
      <c r="H72" s="562" t="s">
        <v>1722</v>
      </c>
      <c r="I72" s="562" t="s">
        <v>1722</v>
      </c>
      <c r="J72" s="584" t="s">
        <v>1873</v>
      </c>
      <c r="K72" s="562" t="s">
        <v>1722</v>
      </c>
    </row>
    <row r="73" spans="3:11" ht="26.4" customHeight="1" thickBot="1" x14ac:dyDescent="0.3">
      <c r="C73" s="437" t="s">
        <v>1638</v>
      </c>
      <c r="D73" s="584"/>
      <c r="E73" s="615"/>
      <c r="F73" s="566"/>
      <c r="G73" s="563"/>
      <c r="H73" s="563"/>
      <c r="I73" s="563"/>
      <c r="J73" s="584"/>
      <c r="K73" s="563"/>
    </row>
    <row r="74" spans="3:11" ht="55.8" customHeight="1" thickBot="1" x14ac:dyDescent="0.3">
      <c r="C74" s="438" t="s">
        <v>1731</v>
      </c>
      <c r="D74" s="584"/>
      <c r="E74" s="615"/>
      <c r="F74" s="566"/>
      <c r="G74" s="563"/>
      <c r="H74" s="563"/>
      <c r="I74" s="563"/>
      <c r="J74" s="584"/>
      <c r="K74" s="563"/>
    </row>
    <row r="75" spans="3:11" ht="35.4" customHeight="1" thickBot="1" x14ac:dyDescent="0.3">
      <c r="C75" s="437" t="s">
        <v>1740</v>
      </c>
      <c r="D75" s="584"/>
      <c r="E75" s="615"/>
      <c r="F75" s="566"/>
      <c r="G75" s="563"/>
      <c r="H75" s="563"/>
      <c r="I75" s="563"/>
      <c r="J75" s="584"/>
      <c r="K75" s="563"/>
    </row>
    <row r="76" spans="3:11" ht="31.8" customHeight="1" thickBot="1" x14ac:dyDescent="0.3">
      <c r="C76" s="437" t="s">
        <v>1645</v>
      </c>
      <c r="D76" s="584"/>
      <c r="E76" s="615"/>
      <c r="F76" s="566"/>
      <c r="G76" s="563"/>
      <c r="H76" s="563"/>
      <c r="I76" s="563"/>
      <c r="J76" s="584"/>
      <c r="K76" s="563"/>
    </row>
    <row r="77" spans="3:11" ht="24.6" customHeight="1" thickBot="1" x14ac:dyDescent="0.3">
      <c r="C77" s="438" t="s">
        <v>1647</v>
      </c>
      <c r="D77" s="584"/>
      <c r="E77" s="615"/>
      <c r="F77" s="566"/>
      <c r="G77" s="563"/>
      <c r="H77" s="563"/>
      <c r="I77" s="563"/>
      <c r="J77" s="584"/>
      <c r="K77" s="563"/>
    </row>
    <row r="78" spans="3:11" ht="24.6" customHeight="1" thickBot="1" x14ac:dyDescent="0.3">
      <c r="C78" s="440" t="s">
        <v>1741</v>
      </c>
      <c r="D78" s="584"/>
      <c r="E78" s="615"/>
      <c r="F78" s="566"/>
      <c r="G78" s="563"/>
      <c r="H78" s="563"/>
      <c r="I78" s="563"/>
      <c r="J78" s="584"/>
      <c r="K78" s="563"/>
    </row>
    <row r="79" spans="3:11" ht="22.8" customHeight="1" thickBot="1" x14ac:dyDescent="0.3">
      <c r="C79" s="440" t="s">
        <v>1695</v>
      </c>
      <c r="D79" s="584"/>
      <c r="E79" s="615"/>
      <c r="F79" s="566"/>
      <c r="G79" s="563"/>
      <c r="H79" s="563"/>
      <c r="I79" s="563"/>
      <c r="J79" s="584"/>
      <c r="K79" s="563"/>
    </row>
    <row r="80" spans="3:11" ht="31.8" thickBot="1" x14ac:dyDescent="0.3">
      <c r="C80" s="440" t="s">
        <v>1754</v>
      </c>
      <c r="D80" s="584"/>
      <c r="E80" s="615"/>
      <c r="F80" s="566"/>
      <c r="G80" s="563"/>
      <c r="H80" s="563"/>
      <c r="I80" s="563"/>
      <c r="J80" s="584"/>
      <c r="K80" s="563"/>
    </row>
    <row r="81" spans="3:11" ht="27" customHeight="1" thickBot="1" x14ac:dyDescent="0.3">
      <c r="C81" s="440" t="s">
        <v>1756</v>
      </c>
      <c r="D81" s="584"/>
      <c r="E81" s="615"/>
      <c r="F81" s="566"/>
      <c r="G81" s="563"/>
      <c r="H81" s="563"/>
      <c r="I81" s="563"/>
      <c r="J81" s="584"/>
      <c r="K81" s="563"/>
    </row>
    <row r="82" spans="3:11" ht="31.8" customHeight="1" thickBot="1" x14ac:dyDescent="0.3">
      <c r="C82" s="440" t="s">
        <v>1648</v>
      </c>
      <c r="D82" s="584"/>
      <c r="E82" s="615"/>
      <c r="F82" s="566"/>
      <c r="G82" s="563"/>
      <c r="H82" s="563"/>
      <c r="I82" s="563"/>
      <c r="J82" s="584"/>
      <c r="K82" s="563"/>
    </row>
    <row r="83" spans="3:11" ht="47.4" customHeight="1" thickBot="1" x14ac:dyDescent="0.3">
      <c r="C83" s="440" t="s">
        <v>1837</v>
      </c>
      <c r="D83" s="584"/>
      <c r="E83" s="615"/>
      <c r="F83" s="566"/>
      <c r="G83" s="563"/>
      <c r="H83" s="563"/>
      <c r="I83" s="563"/>
      <c r="J83" s="584"/>
      <c r="K83" s="563"/>
    </row>
    <row r="84" spans="3:11" ht="28.2" customHeight="1" thickBot="1" x14ac:dyDescent="0.3">
      <c r="C84" s="440" t="s">
        <v>1780</v>
      </c>
      <c r="D84" s="584"/>
      <c r="E84" s="615"/>
      <c r="F84" s="566"/>
      <c r="G84" s="563"/>
      <c r="H84" s="563"/>
      <c r="I84" s="563"/>
      <c r="J84" s="584"/>
      <c r="K84" s="563"/>
    </row>
    <row r="85" spans="3:11" ht="28.2" customHeight="1" thickBot="1" x14ac:dyDescent="0.3">
      <c r="C85" s="440" t="s">
        <v>1782</v>
      </c>
      <c r="D85" s="584"/>
      <c r="E85" s="615"/>
      <c r="F85" s="566"/>
      <c r="G85" s="563"/>
      <c r="H85" s="563"/>
      <c r="I85" s="563"/>
      <c r="J85" s="584"/>
      <c r="K85" s="563"/>
    </row>
    <row r="86" spans="3:11" ht="52.2" customHeight="1" thickBot="1" x14ac:dyDescent="0.3">
      <c r="C86" s="440" t="s">
        <v>1839</v>
      </c>
      <c r="D86" s="584"/>
      <c r="E86" s="615"/>
      <c r="F86" s="566"/>
      <c r="G86" s="563"/>
      <c r="H86" s="563"/>
      <c r="I86" s="563"/>
      <c r="J86" s="584"/>
      <c r="K86" s="563"/>
    </row>
    <row r="87" spans="3:11" ht="37.799999999999997" customHeight="1" thickBot="1" x14ac:dyDescent="0.3">
      <c r="C87" s="440" t="s">
        <v>1801</v>
      </c>
      <c r="D87" s="585"/>
      <c r="E87" s="616"/>
      <c r="F87" s="567"/>
      <c r="G87" s="564"/>
      <c r="H87" s="564"/>
      <c r="I87" s="564"/>
      <c r="J87" s="585"/>
      <c r="K87" s="564"/>
    </row>
    <row r="88" spans="3:11" ht="119.4" customHeight="1" thickBot="1" x14ac:dyDescent="0.3">
      <c r="C88" s="438" t="s">
        <v>1838</v>
      </c>
      <c r="D88" s="583" t="s">
        <v>1729</v>
      </c>
      <c r="E88" s="595" t="s">
        <v>1631</v>
      </c>
      <c r="F88" s="430"/>
      <c r="G88" s="562" t="s">
        <v>1722</v>
      </c>
      <c r="H88" s="431" t="s">
        <v>1722</v>
      </c>
      <c r="I88" s="431" t="s">
        <v>1722</v>
      </c>
      <c r="J88" s="415" t="s">
        <v>1856</v>
      </c>
      <c r="K88" s="562" t="s">
        <v>1722</v>
      </c>
    </row>
    <row r="89" spans="3:11" ht="143.4" customHeight="1" thickBot="1" x14ac:dyDescent="0.3">
      <c r="C89" s="438" t="s">
        <v>1839</v>
      </c>
      <c r="D89" s="585"/>
      <c r="E89" s="596"/>
      <c r="F89" s="430"/>
      <c r="G89" s="563"/>
      <c r="H89" s="432" t="s">
        <v>1823</v>
      </c>
      <c r="I89" s="433" t="s">
        <v>1793</v>
      </c>
      <c r="J89" s="429" t="s">
        <v>1853</v>
      </c>
      <c r="K89" s="563"/>
    </row>
    <row r="90" spans="3:11" ht="41.4" customHeight="1" thickBot="1" x14ac:dyDescent="0.3">
      <c r="C90" s="438" t="s">
        <v>1731</v>
      </c>
      <c r="D90" s="583" t="s">
        <v>1732</v>
      </c>
      <c r="E90" s="596"/>
      <c r="F90" s="430"/>
      <c r="G90" s="563"/>
      <c r="H90" s="562" t="s">
        <v>1722</v>
      </c>
      <c r="I90" s="562" t="s">
        <v>1722</v>
      </c>
      <c r="J90" s="583" t="s">
        <v>1842</v>
      </c>
      <c r="K90" s="563"/>
    </row>
    <row r="91" spans="3:11" ht="52.8" customHeight="1" thickBot="1" x14ac:dyDescent="0.3">
      <c r="C91" s="438" t="s">
        <v>1740</v>
      </c>
      <c r="D91" s="584"/>
      <c r="E91" s="596"/>
      <c r="F91" s="430"/>
      <c r="G91" s="563"/>
      <c r="H91" s="563"/>
      <c r="I91" s="563"/>
      <c r="J91" s="584"/>
      <c r="K91" s="563"/>
    </row>
    <row r="92" spans="3:11" ht="45" customHeight="1" thickBot="1" x14ac:dyDescent="0.3">
      <c r="C92" s="441" t="s">
        <v>1645</v>
      </c>
      <c r="D92" s="584"/>
      <c r="E92" s="596"/>
      <c r="F92" s="430"/>
      <c r="G92" s="563"/>
      <c r="H92" s="563"/>
      <c r="I92" s="563"/>
      <c r="J92" s="584"/>
      <c r="K92" s="563"/>
    </row>
    <row r="93" spans="3:11" ht="38.4" customHeight="1" thickBot="1" x14ac:dyDescent="0.3">
      <c r="C93" s="441" t="s">
        <v>1647</v>
      </c>
      <c r="D93" s="584"/>
      <c r="E93" s="596"/>
      <c r="F93" s="430"/>
      <c r="G93" s="563"/>
      <c r="H93" s="563"/>
      <c r="I93" s="563"/>
      <c r="J93" s="584"/>
      <c r="K93" s="563"/>
    </row>
    <row r="94" spans="3:11" ht="38.4" customHeight="1" thickBot="1" x14ac:dyDescent="0.3">
      <c r="C94" s="441" t="s">
        <v>1741</v>
      </c>
      <c r="D94" s="584"/>
      <c r="E94" s="596"/>
      <c r="F94" s="430"/>
      <c r="G94" s="563"/>
      <c r="H94" s="563"/>
      <c r="I94" s="563"/>
      <c r="J94" s="584"/>
      <c r="K94" s="563"/>
    </row>
    <row r="95" spans="3:11" ht="38.4" customHeight="1" thickBot="1" x14ac:dyDescent="0.3">
      <c r="C95" s="441" t="s">
        <v>1754</v>
      </c>
      <c r="D95" s="584"/>
      <c r="E95" s="596"/>
      <c r="F95" s="430"/>
      <c r="G95" s="563"/>
      <c r="H95" s="563"/>
      <c r="I95" s="563"/>
      <c r="J95" s="584"/>
      <c r="K95" s="563"/>
    </row>
    <row r="96" spans="3:11" ht="38.4" customHeight="1" thickBot="1" x14ac:dyDescent="0.3">
      <c r="C96" s="441" t="s">
        <v>1756</v>
      </c>
      <c r="D96" s="584"/>
      <c r="E96" s="596"/>
      <c r="F96" s="430"/>
      <c r="G96" s="563"/>
      <c r="H96" s="563"/>
      <c r="I96" s="563"/>
      <c r="J96" s="584"/>
      <c r="K96" s="563"/>
    </row>
    <row r="97" spans="3:11" ht="38.4" customHeight="1" thickBot="1" x14ac:dyDescent="0.3">
      <c r="C97" s="441" t="s">
        <v>1648</v>
      </c>
      <c r="D97" s="585"/>
      <c r="E97" s="596"/>
      <c r="F97" s="430"/>
      <c r="G97" s="563"/>
      <c r="H97" s="563"/>
      <c r="I97" s="564"/>
      <c r="J97" s="585"/>
      <c r="K97" s="563"/>
    </row>
    <row r="98" spans="3:11" ht="171" customHeight="1" thickBot="1" x14ac:dyDescent="0.3">
      <c r="C98" s="441" t="s">
        <v>1837</v>
      </c>
      <c r="D98" s="387" t="s">
        <v>1760</v>
      </c>
      <c r="E98" s="596"/>
      <c r="F98" s="430"/>
      <c r="G98" s="563"/>
      <c r="H98" s="563"/>
      <c r="I98" s="400" t="s">
        <v>1854</v>
      </c>
      <c r="J98" s="387" t="s">
        <v>1857</v>
      </c>
      <c r="K98" s="563"/>
    </row>
    <row r="99" spans="3:11" ht="181.8" customHeight="1" thickBot="1" x14ac:dyDescent="0.3">
      <c r="C99" s="442" t="s">
        <v>1837</v>
      </c>
      <c r="D99" s="414" t="s">
        <v>1761</v>
      </c>
      <c r="E99" s="597"/>
      <c r="F99" s="434"/>
      <c r="G99" s="564"/>
      <c r="H99" s="564"/>
      <c r="I99" s="400" t="s">
        <v>1855</v>
      </c>
      <c r="J99" s="387" t="s">
        <v>1857</v>
      </c>
      <c r="K99" s="564"/>
    </row>
    <row r="100" spans="3:11" ht="31.8" customHeight="1" thickBot="1" x14ac:dyDescent="0.3">
      <c r="C100" s="443" t="s">
        <v>1629</v>
      </c>
      <c r="D100" s="584" t="s">
        <v>1724</v>
      </c>
      <c r="E100" s="598" t="s">
        <v>1666</v>
      </c>
      <c r="F100" s="565" t="s">
        <v>1840</v>
      </c>
      <c r="G100" s="580" t="s">
        <v>1722</v>
      </c>
      <c r="H100" s="580" t="s">
        <v>1722</v>
      </c>
      <c r="I100" s="580" t="s">
        <v>1722</v>
      </c>
      <c r="J100" s="584" t="s">
        <v>1746</v>
      </c>
      <c r="K100" s="580" t="s">
        <v>1722</v>
      </c>
    </row>
    <row r="101" spans="3:11" ht="36" customHeight="1" thickBot="1" x14ac:dyDescent="0.3">
      <c r="C101" s="437" t="s">
        <v>1638</v>
      </c>
      <c r="D101" s="584"/>
      <c r="E101" s="599"/>
      <c r="F101" s="566"/>
      <c r="G101" s="581"/>
      <c r="H101" s="581"/>
      <c r="I101" s="581"/>
      <c r="J101" s="584"/>
      <c r="K101" s="581"/>
    </row>
    <row r="102" spans="3:11" ht="85.2" customHeight="1" thickBot="1" x14ac:dyDescent="0.3">
      <c r="C102" s="437" t="s">
        <v>1733</v>
      </c>
      <c r="D102" s="585"/>
      <c r="E102" s="599"/>
      <c r="F102" s="566"/>
      <c r="G102" s="581"/>
      <c r="H102" s="581"/>
      <c r="I102" s="581"/>
      <c r="J102" s="585"/>
      <c r="K102" s="581"/>
    </row>
    <row r="103" spans="3:11" ht="46.8" customHeight="1" thickBot="1" x14ac:dyDescent="0.3">
      <c r="C103" s="437" t="s">
        <v>1636</v>
      </c>
      <c r="D103" s="583" t="s">
        <v>1727</v>
      </c>
      <c r="E103" s="599"/>
      <c r="F103" s="566"/>
      <c r="G103" s="581"/>
      <c r="H103" s="581"/>
      <c r="I103" s="581"/>
      <c r="J103" s="583" t="s">
        <v>1728</v>
      </c>
      <c r="K103" s="581"/>
    </row>
    <row r="104" spans="3:11" ht="40.799999999999997" customHeight="1" thickBot="1" x14ac:dyDescent="0.3">
      <c r="C104" s="438" t="s">
        <v>1838</v>
      </c>
      <c r="D104" s="584"/>
      <c r="E104" s="599"/>
      <c r="F104" s="566"/>
      <c r="G104" s="581"/>
      <c r="H104" s="581"/>
      <c r="I104" s="581"/>
      <c r="J104" s="584"/>
      <c r="K104" s="581"/>
    </row>
    <row r="105" spans="3:11" ht="42.6" customHeight="1" thickBot="1" x14ac:dyDescent="0.3">
      <c r="C105" s="437" t="s">
        <v>1741</v>
      </c>
      <c r="D105" s="584"/>
      <c r="E105" s="599"/>
      <c r="F105" s="566"/>
      <c r="G105" s="581"/>
      <c r="H105" s="581"/>
      <c r="I105" s="581"/>
      <c r="J105" s="584"/>
      <c r="K105" s="581"/>
    </row>
    <row r="106" spans="3:11" ht="42.6" customHeight="1" thickBot="1" x14ac:dyDescent="0.3">
      <c r="C106" s="437" t="s">
        <v>1754</v>
      </c>
      <c r="D106" s="584"/>
      <c r="E106" s="599"/>
      <c r="F106" s="566"/>
      <c r="G106" s="581"/>
      <c r="H106" s="581"/>
      <c r="I106" s="581"/>
      <c r="J106" s="584"/>
      <c r="K106" s="581"/>
    </row>
    <row r="107" spans="3:11" ht="42.6" customHeight="1" thickBot="1" x14ac:dyDescent="0.3">
      <c r="C107" s="437" t="s">
        <v>1756</v>
      </c>
      <c r="D107" s="585"/>
      <c r="E107" s="599"/>
      <c r="F107" s="566"/>
      <c r="G107" s="581"/>
      <c r="H107" s="581"/>
      <c r="I107" s="581"/>
      <c r="J107" s="584"/>
      <c r="K107" s="581"/>
    </row>
    <row r="108" spans="3:11" ht="43.2" customHeight="1" thickBot="1" x14ac:dyDescent="0.3">
      <c r="C108" s="437" t="s">
        <v>1636</v>
      </c>
      <c r="D108" s="583" t="s">
        <v>1725</v>
      </c>
      <c r="E108" s="599"/>
      <c r="F108" s="566"/>
      <c r="G108" s="581"/>
      <c r="H108" s="581"/>
      <c r="I108" s="581"/>
      <c r="J108" s="584"/>
      <c r="K108" s="581"/>
    </row>
    <row r="109" spans="3:11" ht="54" customHeight="1" thickBot="1" x14ac:dyDescent="0.3">
      <c r="C109" s="437" t="s">
        <v>1741</v>
      </c>
      <c r="D109" s="584"/>
      <c r="E109" s="599"/>
      <c r="F109" s="566"/>
      <c r="G109" s="581"/>
      <c r="H109" s="581"/>
      <c r="I109" s="581"/>
      <c r="J109" s="584"/>
      <c r="K109" s="581"/>
    </row>
    <row r="110" spans="3:11" ht="54" customHeight="1" thickBot="1" x14ac:dyDescent="0.3">
      <c r="C110" s="437" t="s">
        <v>1754</v>
      </c>
      <c r="D110" s="584"/>
      <c r="E110" s="599"/>
      <c r="F110" s="566"/>
      <c r="G110" s="581"/>
      <c r="H110" s="581"/>
      <c r="I110" s="581"/>
      <c r="J110" s="584"/>
      <c r="K110" s="581"/>
    </row>
    <row r="111" spans="3:11" ht="54" customHeight="1" thickBot="1" x14ac:dyDescent="0.3">
      <c r="C111" s="437" t="s">
        <v>1756</v>
      </c>
      <c r="D111" s="585"/>
      <c r="E111" s="599"/>
      <c r="F111" s="566"/>
      <c r="G111" s="581"/>
      <c r="H111" s="581"/>
      <c r="I111" s="581"/>
      <c r="J111" s="585"/>
      <c r="K111" s="581"/>
    </row>
    <row r="112" spans="3:11" ht="40.200000000000003" customHeight="1" thickBot="1" x14ac:dyDescent="0.3">
      <c r="C112" s="441" t="s">
        <v>1638</v>
      </c>
      <c r="D112" s="583" t="s">
        <v>1730</v>
      </c>
      <c r="E112" s="599"/>
      <c r="F112" s="566"/>
      <c r="G112" s="581"/>
      <c r="H112" s="581"/>
      <c r="I112" s="581"/>
      <c r="J112" s="583" t="s">
        <v>1747</v>
      </c>
      <c r="K112" s="581"/>
    </row>
    <row r="113" spans="3:14" ht="61.8" customHeight="1" thickBot="1" x14ac:dyDescent="0.3">
      <c r="C113" s="441" t="s">
        <v>1733</v>
      </c>
      <c r="D113" s="584"/>
      <c r="E113" s="599"/>
      <c r="F113" s="566"/>
      <c r="G113" s="581"/>
      <c r="H113" s="581"/>
      <c r="I113" s="581"/>
      <c r="J113" s="584"/>
      <c r="K113" s="581"/>
    </row>
    <row r="114" spans="3:14" ht="36.6" customHeight="1" thickBot="1" x14ac:dyDescent="0.3">
      <c r="C114" s="441" t="s">
        <v>1741</v>
      </c>
      <c r="D114" s="584"/>
      <c r="E114" s="599"/>
      <c r="F114" s="566"/>
      <c r="G114" s="581"/>
      <c r="H114" s="581"/>
      <c r="I114" s="581"/>
      <c r="J114" s="584"/>
      <c r="K114" s="581"/>
    </row>
    <row r="115" spans="3:14" ht="47.4" customHeight="1" thickBot="1" x14ac:dyDescent="0.3">
      <c r="C115" s="441" t="s">
        <v>1648</v>
      </c>
      <c r="D115" s="584"/>
      <c r="E115" s="599"/>
      <c r="F115" s="566"/>
      <c r="G115" s="581"/>
      <c r="H115" s="581"/>
      <c r="I115" s="581"/>
      <c r="J115" s="584"/>
      <c r="K115" s="581"/>
    </row>
    <row r="116" spans="3:14" ht="43.8" customHeight="1" thickBot="1" x14ac:dyDescent="0.3">
      <c r="C116" s="441" t="s">
        <v>1771</v>
      </c>
      <c r="D116" s="584"/>
      <c r="E116" s="599"/>
      <c r="F116" s="566"/>
      <c r="G116" s="581"/>
      <c r="H116" s="581"/>
      <c r="I116" s="581"/>
      <c r="J116" s="584"/>
      <c r="K116" s="581"/>
    </row>
    <row r="117" spans="3:14" ht="36.6" customHeight="1" thickBot="1" x14ac:dyDescent="0.3">
      <c r="C117" s="441" t="s">
        <v>1780</v>
      </c>
      <c r="D117" s="584"/>
      <c r="E117" s="599"/>
      <c r="F117" s="566"/>
      <c r="G117" s="581"/>
      <c r="H117" s="581"/>
      <c r="I117" s="581"/>
      <c r="J117" s="584"/>
      <c r="K117" s="581"/>
    </row>
    <row r="118" spans="3:14" ht="36.6" customHeight="1" thickBot="1" x14ac:dyDescent="0.3">
      <c r="C118" s="441" t="s">
        <v>1700</v>
      </c>
      <c r="D118" s="584"/>
      <c r="E118" s="599"/>
      <c r="F118" s="566"/>
      <c r="G118" s="581"/>
      <c r="H118" s="581"/>
      <c r="I118" s="581"/>
      <c r="J118" s="584"/>
      <c r="K118" s="581"/>
    </row>
    <row r="119" spans="3:14" ht="36.6" customHeight="1" thickBot="1" x14ac:dyDescent="0.3">
      <c r="C119" s="441" t="s">
        <v>1782</v>
      </c>
      <c r="D119" s="584"/>
      <c r="E119" s="599"/>
      <c r="F119" s="566"/>
      <c r="G119" s="581"/>
      <c r="H119" s="581"/>
      <c r="I119" s="581"/>
      <c r="J119" s="584"/>
      <c r="K119" s="581"/>
    </row>
    <row r="120" spans="3:14" ht="36.6" customHeight="1" thickBot="1" x14ac:dyDescent="0.3">
      <c r="C120" s="441" t="s">
        <v>1783</v>
      </c>
      <c r="D120" s="584"/>
      <c r="E120" s="599"/>
      <c r="F120" s="566"/>
      <c r="G120" s="581"/>
      <c r="H120" s="581"/>
      <c r="I120" s="581"/>
      <c r="J120" s="584"/>
      <c r="K120" s="581"/>
    </row>
    <row r="121" spans="3:14" ht="36.6" customHeight="1" thickBot="1" x14ac:dyDescent="0.3">
      <c r="C121" s="441" t="s">
        <v>1785</v>
      </c>
      <c r="D121" s="584"/>
      <c r="E121" s="599"/>
      <c r="F121" s="566"/>
      <c r="G121" s="581"/>
      <c r="H121" s="581"/>
      <c r="I121" s="581"/>
      <c r="J121" s="584"/>
      <c r="K121" s="581"/>
      <c r="N121" s="251"/>
    </row>
    <row r="122" spans="3:14" ht="36.6" customHeight="1" thickBot="1" x14ac:dyDescent="0.3">
      <c r="C122" s="441" t="s">
        <v>1788</v>
      </c>
      <c r="D122" s="584"/>
      <c r="E122" s="599"/>
      <c r="F122" s="566"/>
      <c r="G122" s="581"/>
      <c r="H122" s="581"/>
      <c r="I122" s="581"/>
      <c r="J122" s="584"/>
      <c r="K122" s="581"/>
      <c r="N122" s="251"/>
    </row>
    <row r="123" spans="3:14" ht="36.6" customHeight="1" thickBot="1" x14ac:dyDescent="0.3">
      <c r="C123" s="441" t="s">
        <v>1790</v>
      </c>
      <c r="D123" s="584"/>
      <c r="E123" s="599"/>
      <c r="F123" s="566"/>
      <c r="G123" s="581"/>
      <c r="H123" s="581"/>
      <c r="I123" s="581"/>
      <c r="J123" s="584"/>
      <c r="K123" s="581"/>
      <c r="N123" s="251"/>
    </row>
    <row r="124" spans="3:14" ht="36.6" customHeight="1" thickBot="1" x14ac:dyDescent="0.3">
      <c r="C124" s="441" t="s">
        <v>1791</v>
      </c>
      <c r="D124" s="584"/>
      <c r="E124" s="599"/>
      <c r="F124" s="566"/>
      <c r="G124" s="581"/>
      <c r="H124" s="581"/>
      <c r="I124" s="581"/>
      <c r="J124" s="584"/>
      <c r="K124" s="581"/>
      <c r="N124" s="251"/>
    </row>
    <row r="125" spans="3:14" ht="43.8" customHeight="1" thickBot="1" x14ac:dyDescent="0.3">
      <c r="C125" s="441" t="s">
        <v>1804</v>
      </c>
      <c r="D125" s="584"/>
      <c r="E125" s="599"/>
      <c r="F125" s="566"/>
      <c r="G125" s="581"/>
      <c r="H125" s="581"/>
      <c r="I125" s="581"/>
      <c r="J125" s="584"/>
      <c r="K125" s="581"/>
    </row>
    <row r="126" spans="3:14" ht="36.6" customHeight="1" thickBot="1" x14ac:dyDescent="0.3">
      <c r="C126" s="441" t="s">
        <v>1806</v>
      </c>
      <c r="D126" s="584"/>
      <c r="E126" s="599"/>
      <c r="F126" s="566"/>
      <c r="G126" s="581"/>
      <c r="H126" s="581"/>
      <c r="I126" s="581"/>
      <c r="J126" s="584"/>
      <c r="K126" s="581"/>
    </row>
    <row r="127" spans="3:14" ht="36.6" customHeight="1" thickBot="1" x14ac:dyDescent="0.3">
      <c r="C127" s="441" t="s">
        <v>1807</v>
      </c>
      <c r="D127" s="584"/>
      <c r="E127" s="599"/>
      <c r="F127" s="566"/>
      <c r="G127" s="581"/>
      <c r="H127" s="581"/>
      <c r="I127" s="581"/>
      <c r="J127" s="584"/>
      <c r="K127" s="581"/>
    </row>
    <row r="128" spans="3:14" ht="36.6" customHeight="1" thickBot="1" x14ac:dyDescent="0.3">
      <c r="C128" s="441" t="s">
        <v>1808</v>
      </c>
      <c r="D128" s="584"/>
      <c r="E128" s="599"/>
      <c r="F128" s="566"/>
      <c r="G128" s="581"/>
      <c r="H128" s="581"/>
      <c r="I128" s="581"/>
      <c r="J128" s="584"/>
      <c r="K128" s="581"/>
    </row>
    <row r="129" spans="3:11" ht="42.6" customHeight="1" thickBot="1" x14ac:dyDescent="0.3">
      <c r="C129" s="441" t="s">
        <v>1809</v>
      </c>
      <c r="D129" s="584"/>
      <c r="E129" s="599"/>
      <c r="F129" s="566"/>
      <c r="G129" s="581"/>
      <c r="H129" s="581"/>
      <c r="I129" s="581"/>
      <c r="J129" s="584"/>
      <c r="K129" s="581"/>
    </row>
    <row r="130" spans="3:11" ht="36.6" customHeight="1" thickBot="1" x14ac:dyDescent="0.3">
      <c r="C130" s="441" t="s">
        <v>1662</v>
      </c>
      <c r="D130" s="584"/>
      <c r="E130" s="599"/>
      <c r="F130" s="566"/>
      <c r="G130" s="581"/>
      <c r="H130" s="581"/>
      <c r="I130" s="581"/>
      <c r="J130" s="584"/>
      <c r="K130" s="581"/>
    </row>
    <row r="131" spans="3:11" ht="36.6" customHeight="1" thickBot="1" x14ac:dyDescent="0.3">
      <c r="C131" s="441" t="s">
        <v>1813</v>
      </c>
      <c r="D131" s="584"/>
      <c r="E131" s="599"/>
      <c r="F131" s="566"/>
      <c r="G131" s="581"/>
      <c r="H131" s="581"/>
      <c r="I131" s="581"/>
      <c r="J131" s="584"/>
      <c r="K131" s="581"/>
    </row>
    <row r="132" spans="3:11" ht="51.6" customHeight="1" thickBot="1" x14ac:dyDescent="0.3">
      <c r="C132" s="437" t="s">
        <v>1733</v>
      </c>
      <c r="D132" s="583" t="s">
        <v>1734</v>
      </c>
      <c r="E132" s="599"/>
      <c r="F132" s="566"/>
      <c r="G132" s="581"/>
      <c r="H132" s="581"/>
      <c r="I132" s="581"/>
      <c r="J132" s="583" t="s">
        <v>1843</v>
      </c>
      <c r="K132" s="581"/>
    </row>
    <row r="133" spans="3:11" ht="51.6" customHeight="1" thickBot="1" x14ac:dyDescent="0.3">
      <c r="C133" s="437" t="s">
        <v>1648</v>
      </c>
      <c r="D133" s="584"/>
      <c r="E133" s="599"/>
      <c r="F133" s="566"/>
      <c r="G133" s="581"/>
      <c r="H133" s="581"/>
      <c r="I133" s="581"/>
      <c r="J133" s="584"/>
      <c r="K133" s="581"/>
    </row>
    <row r="134" spans="3:11" ht="51.6" customHeight="1" thickBot="1" x14ac:dyDescent="0.3">
      <c r="C134" s="438" t="s">
        <v>1780</v>
      </c>
      <c r="D134" s="585"/>
      <c r="E134" s="600"/>
      <c r="F134" s="567"/>
      <c r="G134" s="590"/>
      <c r="H134" s="590"/>
      <c r="I134" s="590"/>
      <c r="J134" s="585"/>
      <c r="K134" s="590"/>
    </row>
    <row r="135" spans="3:11" ht="54" customHeight="1" thickBot="1" x14ac:dyDescent="0.3">
      <c r="C135" s="441" t="s">
        <v>1733</v>
      </c>
      <c r="D135" s="583" t="s">
        <v>1735</v>
      </c>
      <c r="E135" s="598" t="s">
        <v>1666</v>
      </c>
      <c r="F135" s="565" t="s">
        <v>1840</v>
      </c>
      <c r="G135" s="562" t="s">
        <v>1722</v>
      </c>
      <c r="H135" s="562" t="s">
        <v>1722</v>
      </c>
      <c r="I135" s="562" t="s">
        <v>1722</v>
      </c>
      <c r="J135" s="583" t="s">
        <v>1833</v>
      </c>
      <c r="K135" s="562" t="s">
        <v>1824</v>
      </c>
    </row>
    <row r="136" spans="3:11" ht="54" customHeight="1" thickBot="1" x14ac:dyDescent="0.3">
      <c r="C136" s="441" t="s">
        <v>1741</v>
      </c>
      <c r="D136" s="584"/>
      <c r="E136" s="599"/>
      <c r="F136" s="566"/>
      <c r="G136" s="563"/>
      <c r="H136" s="563"/>
      <c r="I136" s="563"/>
      <c r="J136" s="584"/>
      <c r="K136" s="563"/>
    </row>
    <row r="137" spans="3:11" ht="55.2" customHeight="1" thickBot="1" x14ac:dyDescent="0.3">
      <c r="C137" s="441" t="s">
        <v>1648</v>
      </c>
      <c r="D137" s="584"/>
      <c r="E137" s="599"/>
      <c r="F137" s="566"/>
      <c r="G137" s="563"/>
      <c r="H137" s="563"/>
      <c r="I137" s="563"/>
      <c r="J137" s="584"/>
      <c r="K137" s="563"/>
    </row>
    <row r="138" spans="3:11" ht="63.6" customHeight="1" thickBot="1" x14ac:dyDescent="0.3">
      <c r="C138" s="441" t="s">
        <v>1771</v>
      </c>
      <c r="D138" s="584"/>
      <c r="E138" s="599"/>
      <c r="F138" s="566"/>
      <c r="G138" s="563"/>
      <c r="H138" s="563"/>
      <c r="I138" s="563"/>
      <c r="J138" s="584"/>
      <c r="K138" s="563"/>
    </row>
    <row r="139" spans="3:11" ht="56.4" customHeight="1" thickBot="1" x14ac:dyDescent="0.3">
      <c r="C139" s="441" t="s">
        <v>1780</v>
      </c>
      <c r="D139" s="584"/>
      <c r="E139" s="599"/>
      <c r="F139" s="566"/>
      <c r="G139" s="563"/>
      <c r="H139" s="563"/>
      <c r="I139" s="563"/>
      <c r="J139" s="584"/>
      <c r="K139" s="563"/>
    </row>
    <row r="140" spans="3:11" ht="60" customHeight="1" thickBot="1" x14ac:dyDescent="0.3">
      <c r="C140" s="441" t="s">
        <v>1782</v>
      </c>
      <c r="D140" s="584"/>
      <c r="E140" s="599"/>
      <c r="F140" s="566"/>
      <c r="G140" s="563"/>
      <c r="H140" s="563"/>
      <c r="I140" s="563"/>
      <c r="J140" s="584"/>
      <c r="K140" s="563"/>
    </row>
    <row r="141" spans="3:11" ht="58.2" customHeight="1" thickBot="1" x14ac:dyDescent="0.3">
      <c r="C141" s="441" t="s">
        <v>1700</v>
      </c>
      <c r="D141" s="584"/>
      <c r="E141" s="599"/>
      <c r="F141" s="566"/>
      <c r="G141" s="563"/>
      <c r="H141" s="563"/>
      <c r="I141" s="563"/>
      <c r="J141" s="584"/>
      <c r="K141" s="563"/>
    </row>
    <row r="142" spans="3:11" ht="65.400000000000006" customHeight="1" thickBot="1" x14ac:dyDescent="0.3">
      <c r="C142" s="441" t="s">
        <v>1785</v>
      </c>
      <c r="D142" s="584"/>
      <c r="E142" s="599"/>
      <c r="F142" s="566"/>
      <c r="G142" s="563"/>
      <c r="H142" s="563"/>
      <c r="I142" s="563"/>
      <c r="J142" s="584"/>
      <c r="K142" s="563"/>
    </row>
    <row r="143" spans="3:11" ht="63.6" customHeight="1" thickBot="1" x14ac:dyDescent="0.3">
      <c r="C143" s="441" t="s">
        <v>1804</v>
      </c>
      <c r="D143" s="584"/>
      <c r="E143" s="599"/>
      <c r="F143" s="566"/>
      <c r="G143" s="563"/>
      <c r="H143" s="563"/>
      <c r="I143" s="563"/>
      <c r="J143" s="584"/>
      <c r="K143" s="563"/>
    </row>
    <row r="144" spans="3:11" ht="43.2" customHeight="1" thickBot="1" x14ac:dyDescent="0.3">
      <c r="C144" s="441" t="s">
        <v>1811</v>
      </c>
      <c r="D144" s="584"/>
      <c r="E144" s="599"/>
      <c r="F144" s="566"/>
      <c r="G144" s="563"/>
      <c r="H144" s="563"/>
      <c r="I144" s="563"/>
      <c r="J144" s="584"/>
      <c r="K144" s="563"/>
    </row>
    <row r="145" spans="3:11" ht="54" customHeight="1" thickBot="1" x14ac:dyDescent="0.3">
      <c r="C145" s="441" t="s">
        <v>1783</v>
      </c>
      <c r="D145" s="583" t="s">
        <v>1735</v>
      </c>
      <c r="E145" s="598" t="s">
        <v>1666</v>
      </c>
      <c r="F145" s="565" t="s">
        <v>1840</v>
      </c>
      <c r="G145" s="562" t="s">
        <v>1722</v>
      </c>
      <c r="H145" s="562" t="s">
        <v>1722</v>
      </c>
      <c r="I145" s="562" t="s">
        <v>1722</v>
      </c>
      <c r="J145" s="583" t="s">
        <v>1833</v>
      </c>
      <c r="K145" s="562" t="s">
        <v>1722</v>
      </c>
    </row>
    <row r="146" spans="3:11" ht="54" customHeight="1" thickBot="1" x14ac:dyDescent="0.3">
      <c r="C146" s="441" t="s">
        <v>1788</v>
      </c>
      <c r="D146" s="584"/>
      <c r="E146" s="599"/>
      <c r="F146" s="566"/>
      <c r="G146" s="563"/>
      <c r="H146" s="563"/>
      <c r="I146" s="563"/>
      <c r="J146" s="584"/>
      <c r="K146" s="563"/>
    </row>
    <row r="147" spans="3:11" ht="54" customHeight="1" thickBot="1" x14ac:dyDescent="0.3">
      <c r="C147" s="441" t="s">
        <v>1790</v>
      </c>
      <c r="D147" s="584"/>
      <c r="E147" s="599"/>
      <c r="F147" s="566"/>
      <c r="G147" s="563"/>
      <c r="H147" s="563"/>
      <c r="I147" s="563"/>
      <c r="J147" s="584"/>
      <c r="K147" s="563"/>
    </row>
    <row r="148" spans="3:11" ht="54" customHeight="1" thickBot="1" x14ac:dyDescent="0.3">
      <c r="C148" s="441" t="s">
        <v>1791</v>
      </c>
      <c r="D148" s="584"/>
      <c r="E148" s="599"/>
      <c r="F148" s="566"/>
      <c r="G148" s="563"/>
      <c r="H148" s="563"/>
      <c r="I148" s="563"/>
      <c r="J148" s="584"/>
      <c r="K148" s="563"/>
    </row>
    <row r="149" spans="3:11" ht="54" customHeight="1" thickBot="1" x14ac:dyDescent="0.3">
      <c r="C149" s="441" t="s">
        <v>1801</v>
      </c>
      <c r="D149" s="584"/>
      <c r="E149" s="599"/>
      <c r="F149" s="566"/>
      <c r="G149" s="563"/>
      <c r="H149" s="563"/>
      <c r="I149" s="563"/>
      <c r="J149" s="584"/>
      <c r="K149" s="563"/>
    </row>
    <row r="150" spans="3:11" ht="54" customHeight="1" thickBot="1" x14ac:dyDescent="0.3">
      <c r="C150" s="441" t="s">
        <v>1806</v>
      </c>
      <c r="D150" s="584"/>
      <c r="E150" s="599"/>
      <c r="F150" s="566"/>
      <c r="G150" s="563"/>
      <c r="H150" s="563"/>
      <c r="I150" s="563"/>
      <c r="J150" s="584"/>
      <c r="K150" s="563"/>
    </row>
    <row r="151" spans="3:11" ht="54" customHeight="1" thickBot="1" x14ac:dyDescent="0.3">
      <c r="C151" s="441" t="s">
        <v>1807</v>
      </c>
      <c r="D151" s="584"/>
      <c r="E151" s="599"/>
      <c r="F151" s="566"/>
      <c r="G151" s="563"/>
      <c r="H151" s="563"/>
      <c r="I151" s="563"/>
      <c r="J151" s="584"/>
      <c r="K151" s="563"/>
    </row>
    <row r="152" spans="3:11" ht="54" customHeight="1" thickBot="1" x14ac:dyDescent="0.3">
      <c r="C152" s="441" t="s">
        <v>1808</v>
      </c>
      <c r="D152" s="584"/>
      <c r="E152" s="599"/>
      <c r="F152" s="566"/>
      <c r="G152" s="563"/>
      <c r="H152" s="563"/>
      <c r="I152" s="563"/>
      <c r="J152" s="584"/>
      <c r="K152" s="563"/>
    </row>
    <row r="153" spans="3:11" ht="54" customHeight="1" thickBot="1" x14ac:dyDescent="0.3">
      <c r="C153" s="441" t="s">
        <v>1809</v>
      </c>
      <c r="D153" s="584"/>
      <c r="E153" s="599"/>
      <c r="F153" s="566"/>
      <c r="G153" s="563"/>
      <c r="H153" s="563"/>
      <c r="I153" s="563"/>
      <c r="J153" s="584"/>
      <c r="K153" s="563"/>
    </row>
    <row r="154" spans="3:11" ht="54" customHeight="1" thickBot="1" x14ac:dyDescent="0.3">
      <c r="C154" s="441" t="s">
        <v>1813</v>
      </c>
      <c r="D154" s="584"/>
      <c r="E154" s="599"/>
      <c r="F154" s="566"/>
      <c r="G154" s="563"/>
      <c r="H154" s="563"/>
      <c r="I154" s="563"/>
      <c r="J154" s="584"/>
      <c r="K154" s="563"/>
    </row>
    <row r="155" spans="3:11" ht="54" customHeight="1" thickBot="1" x14ac:dyDescent="0.3">
      <c r="C155" s="442" t="s">
        <v>1662</v>
      </c>
      <c r="D155" s="585"/>
      <c r="E155" s="600"/>
      <c r="F155" s="567"/>
      <c r="G155" s="564"/>
      <c r="H155" s="564"/>
      <c r="I155" s="564"/>
      <c r="J155" s="585"/>
      <c r="K155" s="564"/>
    </row>
    <row r="156" spans="3:11" ht="109.8" customHeight="1" thickBot="1" x14ac:dyDescent="0.3">
      <c r="C156" s="439" t="s">
        <v>1733</v>
      </c>
      <c r="D156" s="569" t="s">
        <v>1736</v>
      </c>
      <c r="E156" s="598" t="s">
        <v>1666</v>
      </c>
      <c r="F156" s="565" t="s">
        <v>1840</v>
      </c>
      <c r="G156" s="578" t="s">
        <v>1722</v>
      </c>
      <c r="H156" s="578" t="s">
        <v>1722</v>
      </c>
      <c r="I156" s="578" t="s">
        <v>1722</v>
      </c>
      <c r="J156" s="584" t="s">
        <v>1858</v>
      </c>
      <c r="K156" s="563" t="s">
        <v>1722</v>
      </c>
    </row>
    <row r="157" spans="3:11" ht="39.6" customHeight="1" thickBot="1" x14ac:dyDescent="0.3">
      <c r="C157" s="437" t="s">
        <v>1756</v>
      </c>
      <c r="D157" s="569"/>
      <c r="E157" s="599"/>
      <c r="F157" s="566"/>
      <c r="G157" s="578"/>
      <c r="H157" s="578"/>
      <c r="I157" s="578"/>
      <c r="J157" s="584"/>
      <c r="K157" s="563"/>
    </row>
    <row r="158" spans="3:11" ht="37.200000000000003" customHeight="1" thickBot="1" x14ac:dyDescent="0.3">
      <c r="C158" s="437" t="s">
        <v>1648</v>
      </c>
      <c r="D158" s="569"/>
      <c r="E158" s="599"/>
      <c r="F158" s="566"/>
      <c r="G158" s="578"/>
      <c r="H158" s="578"/>
      <c r="I158" s="578"/>
      <c r="J158" s="584"/>
      <c r="K158" s="563"/>
    </row>
    <row r="159" spans="3:11" ht="48" customHeight="1" thickBot="1" x14ac:dyDescent="0.3">
      <c r="C159" s="437" t="s">
        <v>1771</v>
      </c>
      <c r="D159" s="569"/>
      <c r="E159" s="599"/>
      <c r="F159" s="566"/>
      <c r="G159" s="578"/>
      <c r="H159" s="578"/>
      <c r="I159" s="578"/>
      <c r="J159" s="584"/>
      <c r="K159" s="563"/>
    </row>
    <row r="160" spans="3:11" ht="66" customHeight="1" thickBot="1" x14ac:dyDescent="0.3">
      <c r="C160" s="441" t="s">
        <v>1741</v>
      </c>
      <c r="D160" s="569"/>
      <c r="E160" s="599"/>
      <c r="F160" s="566"/>
      <c r="G160" s="578"/>
      <c r="H160" s="578"/>
      <c r="I160" s="578"/>
      <c r="J160" s="584"/>
      <c r="K160" s="563"/>
    </row>
    <row r="161" spans="3:15" ht="31.8" customHeight="1" thickBot="1" x14ac:dyDescent="0.3">
      <c r="C161" s="437" t="s">
        <v>1695</v>
      </c>
      <c r="D161" s="591"/>
      <c r="E161" s="599"/>
      <c r="F161" s="566"/>
      <c r="G161" s="578"/>
      <c r="H161" s="578"/>
      <c r="I161" s="578"/>
      <c r="J161" s="584"/>
      <c r="K161" s="563"/>
    </row>
    <row r="162" spans="3:15" ht="55.2" customHeight="1" thickBot="1" x14ac:dyDescent="0.3">
      <c r="C162" s="437" t="s">
        <v>1837</v>
      </c>
      <c r="D162" s="591"/>
      <c r="E162" s="599"/>
      <c r="F162" s="566"/>
      <c r="G162" s="578"/>
      <c r="H162" s="578"/>
      <c r="I162" s="578"/>
      <c r="J162" s="584"/>
      <c r="K162" s="563"/>
    </row>
    <row r="163" spans="3:15" ht="31.8" customHeight="1" thickBot="1" x14ac:dyDescent="0.3">
      <c r="C163" s="437" t="s">
        <v>1780</v>
      </c>
      <c r="D163" s="591"/>
      <c r="E163" s="599"/>
      <c r="F163" s="566"/>
      <c r="G163" s="578"/>
      <c r="H163" s="578"/>
      <c r="I163" s="578"/>
      <c r="J163" s="584"/>
      <c r="K163" s="563"/>
    </row>
    <row r="164" spans="3:15" ht="31.8" customHeight="1" thickBot="1" x14ac:dyDescent="0.3">
      <c r="C164" s="437" t="s">
        <v>1782</v>
      </c>
      <c r="D164" s="591"/>
      <c r="E164" s="599"/>
      <c r="F164" s="566"/>
      <c r="G164" s="578"/>
      <c r="H164" s="578"/>
      <c r="I164" s="578"/>
      <c r="J164" s="584"/>
      <c r="K164" s="563"/>
      <c r="O164" s="251"/>
    </row>
    <row r="165" spans="3:15" ht="31.8" customHeight="1" thickBot="1" x14ac:dyDescent="0.3">
      <c r="C165" s="437" t="s">
        <v>1700</v>
      </c>
      <c r="D165" s="591"/>
      <c r="E165" s="599"/>
      <c r="F165" s="566"/>
      <c r="G165" s="578"/>
      <c r="H165" s="578"/>
      <c r="I165" s="578"/>
      <c r="J165" s="584"/>
      <c r="K165" s="563"/>
    </row>
    <row r="166" spans="3:15" ht="54" customHeight="1" thickBot="1" x14ac:dyDescent="0.3">
      <c r="C166" s="437" t="s">
        <v>1839</v>
      </c>
      <c r="D166" s="591"/>
      <c r="E166" s="599"/>
      <c r="F166" s="566"/>
      <c r="G166" s="578"/>
      <c r="H166" s="578"/>
      <c r="I166" s="578"/>
      <c r="J166" s="584"/>
      <c r="K166" s="563"/>
    </row>
    <row r="167" spans="3:15" ht="38.4" customHeight="1" thickBot="1" x14ac:dyDescent="0.3">
      <c r="C167" s="437" t="s">
        <v>1801</v>
      </c>
      <c r="D167" s="591"/>
      <c r="E167" s="599"/>
      <c r="F167" s="566"/>
      <c r="G167" s="578"/>
      <c r="H167" s="578"/>
      <c r="I167" s="578"/>
      <c r="J167" s="584"/>
      <c r="K167" s="563"/>
    </row>
    <row r="168" spans="3:15" ht="39.6" customHeight="1" thickBot="1" x14ac:dyDescent="0.3">
      <c r="C168" s="437" t="s">
        <v>1804</v>
      </c>
      <c r="D168" s="591"/>
      <c r="E168" s="599"/>
      <c r="F168" s="566"/>
      <c r="G168" s="578"/>
      <c r="H168" s="578"/>
      <c r="I168" s="578"/>
      <c r="J168" s="584"/>
      <c r="K168" s="563"/>
    </row>
    <row r="169" spans="3:15" ht="31.8" customHeight="1" thickBot="1" x14ac:dyDescent="0.3">
      <c r="C169" s="437" t="s">
        <v>1806</v>
      </c>
      <c r="D169" s="591"/>
      <c r="E169" s="599"/>
      <c r="F169" s="566"/>
      <c r="G169" s="578"/>
      <c r="H169" s="578"/>
      <c r="I169" s="578"/>
      <c r="J169" s="584"/>
      <c r="K169" s="563"/>
    </row>
    <row r="170" spans="3:15" ht="31.8" customHeight="1" thickBot="1" x14ac:dyDescent="0.3">
      <c r="C170" s="437" t="s">
        <v>1811</v>
      </c>
      <c r="D170" s="591"/>
      <c r="E170" s="599"/>
      <c r="F170" s="566"/>
      <c r="G170" s="578"/>
      <c r="H170" s="578"/>
      <c r="I170" s="578"/>
      <c r="J170" s="584"/>
      <c r="K170" s="563"/>
    </row>
    <row r="171" spans="3:15" ht="31.8" customHeight="1" thickBot="1" x14ac:dyDescent="0.3">
      <c r="C171" s="437" t="s">
        <v>1813</v>
      </c>
      <c r="D171" s="591"/>
      <c r="E171" s="599"/>
      <c r="F171" s="566"/>
      <c r="G171" s="578"/>
      <c r="H171" s="578"/>
      <c r="I171" s="578"/>
      <c r="J171" s="584"/>
      <c r="K171" s="563"/>
    </row>
    <row r="172" spans="3:15" ht="31.8" customHeight="1" thickBot="1" x14ac:dyDescent="0.3">
      <c r="C172" s="437" t="s">
        <v>1662</v>
      </c>
      <c r="D172" s="592"/>
      <c r="E172" s="600"/>
      <c r="F172" s="567"/>
      <c r="G172" s="594"/>
      <c r="H172" s="594"/>
      <c r="I172" s="594"/>
      <c r="J172" s="585"/>
      <c r="K172" s="564"/>
    </row>
    <row r="173" spans="3:15" ht="49.8" customHeight="1" thickBot="1" x14ac:dyDescent="0.3">
      <c r="C173" s="437" t="s">
        <v>1733</v>
      </c>
      <c r="D173" s="560" t="s">
        <v>1737</v>
      </c>
      <c r="E173" s="598" t="s">
        <v>1666</v>
      </c>
      <c r="F173" s="565" t="s">
        <v>1840</v>
      </c>
      <c r="G173" s="562" t="s">
        <v>1722</v>
      </c>
      <c r="H173" s="562" t="s">
        <v>1722</v>
      </c>
      <c r="I173" s="562" t="s">
        <v>1722</v>
      </c>
      <c r="J173" s="583" t="s">
        <v>1738</v>
      </c>
      <c r="K173" s="626" t="s">
        <v>1722</v>
      </c>
    </row>
    <row r="174" spans="3:15" ht="39.6" customHeight="1" thickBot="1" x14ac:dyDescent="0.3">
      <c r="C174" s="437" t="s">
        <v>1756</v>
      </c>
      <c r="D174" s="593"/>
      <c r="E174" s="599"/>
      <c r="F174" s="566"/>
      <c r="G174" s="563"/>
      <c r="H174" s="563"/>
      <c r="I174" s="563"/>
      <c r="J174" s="584"/>
      <c r="K174" s="626"/>
    </row>
    <row r="175" spans="3:15" ht="45" customHeight="1" thickBot="1" x14ac:dyDescent="0.3">
      <c r="C175" s="437" t="s">
        <v>1648</v>
      </c>
      <c r="D175" s="593"/>
      <c r="E175" s="599"/>
      <c r="F175" s="566"/>
      <c r="G175" s="563"/>
      <c r="H175" s="563"/>
      <c r="I175" s="563"/>
      <c r="J175" s="584"/>
      <c r="K175" s="626"/>
    </row>
    <row r="176" spans="3:15" ht="52.8" customHeight="1" thickBot="1" x14ac:dyDescent="0.3">
      <c r="C176" s="437" t="s">
        <v>1771</v>
      </c>
      <c r="D176" s="593"/>
      <c r="E176" s="599"/>
      <c r="F176" s="566"/>
      <c r="G176" s="563"/>
      <c r="H176" s="563"/>
      <c r="I176" s="563"/>
      <c r="J176" s="584"/>
      <c r="K176" s="626"/>
    </row>
    <row r="177" spans="3:11" ht="48.6" customHeight="1" thickBot="1" x14ac:dyDescent="0.3">
      <c r="C177" s="437" t="s">
        <v>1780</v>
      </c>
      <c r="D177" s="593"/>
      <c r="E177" s="599"/>
      <c r="F177" s="566"/>
      <c r="G177" s="563"/>
      <c r="H177" s="563"/>
      <c r="I177" s="563"/>
      <c r="J177" s="584"/>
      <c r="K177" s="626"/>
    </row>
    <row r="178" spans="3:11" ht="49.8" customHeight="1" thickBot="1" x14ac:dyDescent="0.3">
      <c r="C178" s="437" t="s">
        <v>1782</v>
      </c>
      <c r="D178" s="593"/>
      <c r="E178" s="599"/>
      <c r="F178" s="566"/>
      <c r="G178" s="563"/>
      <c r="H178" s="563"/>
      <c r="I178" s="563"/>
      <c r="J178" s="584"/>
      <c r="K178" s="626"/>
    </row>
    <row r="179" spans="3:11" ht="51" customHeight="1" thickBot="1" x14ac:dyDescent="0.3">
      <c r="C179" s="437" t="s">
        <v>1700</v>
      </c>
      <c r="D179" s="593"/>
      <c r="E179" s="599"/>
      <c r="F179" s="566"/>
      <c r="G179" s="563"/>
      <c r="H179" s="563"/>
      <c r="I179" s="563"/>
      <c r="J179" s="584"/>
      <c r="K179" s="626"/>
    </row>
    <row r="180" spans="3:11" ht="55.2" customHeight="1" thickBot="1" x14ac:dyDescent="0.3">
      <c r="C180" s="437" t="s">
        <v>1804</v>
      </c>
      <c r="D180" s="593"/>
      <c r="E180" s="599"/>
      <c r="F180" s="566"/>
      <c r="G180" s="563"/>
      <c r="H180" s="563"/>
      <c r="I180" s="563"/>
      <c r="J180" s="584"/>
      <c r="K180" s="626"/>
    </row>
    <row r="181" spans="3:11" ht="40.799999999999997" customHeight="1" thickBot="1" x14ac:dyDescent="0.3">
      <c r="C181" s="437" t="s">
        <v>1806</v>
      </c>
      <c r="D181" s="593"/>
      <c r="E181" s="599"/>
      <c r="F181" s="566"/>
      <c r="G181" s="563"/>
      <c r="H181" s="563"/>
      <c r="I181" s="563"/>
      <c r="J181" s="584"/>
      <c r="K181" s="626"/>
    </row>
    <row r="182" spans="3:11" ht="44.4" customHeight="1" thickBot="1" x14ac:dyDescent="0.3">
      <c r="C182" s="437" t="s">
        <v>1811</v>
      </c>
      <c r="D182" s="593"/>
      <c r="E182" s="599"/>
      <c r="F182" s="566"/>
      <c r="G182" s="563"/>
      <c r="H182" s="563"/>
      <c r="I182" s="563"/>
      <c r="J182" s="584"/>
      <c r="K182" s="626"/>
    </row>
    <row r="183" spans="3:11" ht="44.4" customHeight="1" thickBot="1" x14ac:dyDescent="0.3">
      <c r="C183" s="437" t="s">
        <v>1813</v>
      </c>
      <c r="D183" s="593"/>
      <c r="E183" s="599"/>
      <c r="F183" s="566"/>
      <c r="G183" s="563"/>
      <c r="H183" s="563"/>
      <c r="I183" s="563"/>
      <c r="J183" s="584"/>
      <c r="K183" s="626"/>
    </row>
    <row r="184" spans="3:11" ht="42" customHeight="1" thickBot="1" x14ac:dyDescent="0.3">
      <c r="C184" s="437" t="s">
        <v>1662</v>
      </c>
      <c r="D184" s="561"/>
      <c r="E184" s="600"/>
      <c r="F184" s="567"/>
      <c r="G184" s="564"/>
      <c r="H184" s="564"/>
      <c r="I184" s="564"/>
      <c r="J184" s="585"/>
      <c r="K184" s="627"/>
    </row>
    <row r="185" spans="3:11" ht="187.2" customHeight="1" thickBot="1" x14ac:dyDescent="0.3">
      <c r="C185" s="437" t="s">
        <v>1741</v>
      </c>
      <c r="D185" s="386" t="s">
        <v>1742</v>
      </c>
      <c r="E185" s="598" t="s">
        <v>1666</v>
      </c>
      <c r="F185" s="565" t="s">
        <v>1840</v>
      </c>
      <c r="G185" s="562" t="s">
        <v>1722</v>
      </c>
      <c r="H185" s="562" t="s">
        <v>1722</v>
      </c>
      <c r="I185" s="562" t="s">
        <v>1722</v>
      </c>
      <c r="J185" s="386" t="s">
        <v>1748</v>
      </c>
      <c r="K185" s="387" t="s">
        <v>1749</v>
      </c>
    </row>
    <row r="186" spans="3:11" ht="45" customHeight="1" thickBot="1" x14ac:dyDescent="0.3">
      <c r="C186" s="437" t="s">
        <v>1741</v>
      </c>
      <c r="D186" s="560" t="s">
        <v>1743</v>
      </c>
      <c r="E186" s="599"/>
      <c r="F186" s="566"/>
      <c r="G186" s="563"/>
      <c r="H186" s="563"/>
      <c r="I186" s="563"/>
      <c r="J186" s="583" t="s">
        <v>1728</v>
      </c>
      <c r="K186" s="562" t="s">
        <v>1722</v>
      </c>
    </row>
    <row r="187" spans="3:11" ht="74.400000000000006" customHeight="1" thickBot="1" x14ac:dyDescent="0.3">
      <c r="C187" s="437" t="s">
        <v>1754</v>
      </c>
      <c r="D187" s="561"/>
      <c r="E187" s="599"/>
      <c r="F187" s="566"/>
      <c r="G187" s="563"/>
      <c r="H187" s="563"/>
      <c r="I187" s="563"/>
      <c r="J187" s="585"/>
      <c r="K187" s="564"/>
    </row>
    <row r="188" spans="3:11" ht="46.8" customHeight="1" thickBot="1" x14ac:dyDescent="0.3">
      <c r="C188" s="437" t="s">
        <v>1741</v>
      </c>
      <c r="D188" s="560" t="s">
        <v>1744</v>
      </c>
      <c r="E188" s="599"/>
      <c r="F188" s="566"/>
      <c r="G188" s="563"/>
      <c r="H188" s="563"/>
      <c r="I188" s="563"/>
      <c r="J188" s="583" t="s">
        <v>1826</v>
      </c>
      <c r="K188" s="583" t="s">
        <v>1750</v>
      </c>
    </row>
    <row r="189" spans="3:11" ht="55.8" customHeight="1" thickBot="1" x14ac:dyDescent="0.3">
      <c r="C189" s="437" t="s">
        <v>1837</v>
      </c>
      <c r="D189" s="593"/>
      <c r="E189" s="599"/>
      <c r="F189" s="566"/>
      <c r="G189" s="563"/>
      <c r="H189" s="563"/>
      <c r="I189" s="563"/>
      <c r="J189" s="584"/>
      <c r="K189" s="584"/>
    </row>
    <row r="190" spans="3:11" ht="57.6" customHeight="1" thickBot="1" x14ac:dyDescent="0.3">
      <c r="C190" s="437" t="s">
        <v>1839</v>
      </c>
      <c r="D190" s="561"/>
      <c r="E190" s="599"/>
      <c r="F190" s="566"/>
      <c r="G190" s="563"/>
      <c r="H190" s="563"/>
      <c r="I190" s="563"/>
      <c r="J190" s="584"/>
      <c r="K190" s="584"/>
    </row>
    <row r="191" spans="3:11" ht="54" customHeight="1" thickBot="1" x14ac:dyDescent="0.3">
      <c r="C191" s="437" t="s">
        <v>1837</v>
      </c>
      <c r="D191" s="583" t="s">
        <v>1765</v>
      </c>
      <c r="E191" s="599"/>
      <c r="F191" s="566"/>
      <c r="G191" s="563"/>
      <c r="H191" s="563"/>
      <c r="I191" s="563"/>
      <c r="J191" s="583" t="s">
        <v>1786</v>
      </c>
      <c r="K191" s="580" t="s">
        <v>1722</v>
      </c>
    </row>
    <row r="192" spans="3:11" ht="43.2" customHeight="1" thickBot="1" x14ac:dyDescent="0.3">
      <c r="C192" s="437" t="s">
        <v>1780</v>
      </c>
      <c r="D192" s="584"/>
      <c r="E192" s="599"/>
      <c r="F192" s="566"/>
      <c r="G192" s="563"/>
      <c r="H192" s="563"/>
      <c r="I192" s="563"/>
      <c r="J192" s="584"/>
      <c r="K192" s="581"/>
    </row>
    <row r="193" spans="3:11" ht="40.799999999999997" customHeight="1" thickBot="1" x14ac:dyDescent="0.3">
      <c r="C193" s="437" t="s">
        <v>1783</v>
      </c>
      <c r="D193" s="584"/>
      <c r="E193" s="599"/>
      <c r="F193" s="566"/>
      <c r="G193" s="563"/>
      <c r="H193" s="563"/>
      <c r="I193" s="563"/>
      <c r="J193" s="584"/>
      <c r="K193" s="581"/>
    </row>
    <row r="194" spans="3:11" ht="48" customHeight="1" thickBot="1" x14ac:dyDescent="0.3">
      <c r="C194" s="437" t="s">
        <v>1785</v>
      </c>
      <c r="D194" s="584"/>
      <c r="E194" s="599"/>
      <c r="F194" s="566"/>
      <c r="G194" s="563"/>
      <c r="H194" s="563"/>
      <c r="I194" s="563"/>
      <c r="J194" s="584"/>
      <c r="K194" s="581"/>
    </row>
    <row r="195" spans="3:11" ht="47.4" customHeight="1" thickBot="1" x14ac:dyDescent="0.3">
      <c r="C195" s="437" t="s">
        <v>1788</v>
      </c>
      <c r="D195" s="585"/>
      <c r="E195" s="600"/>
      <c r="F195" s="567"/>
      <c r="G195" s="564"/>
      <c r="H195" s="564"/>
      <c r="I195" s="564"/>
      <c r="J195" s="585"/>
      <c r="K195" s="590"/>
    </row>
    <row r="196" spans="3:11" ht="65.400000000000006" customHeight="1" thickBot="1" x14ac:dyDescent="0.3">
      <c r="C196" s="437" t="s">
        <v>1741</v>
      </c>
      <c r="D196" s="560" t="s">
        <v>1724</v>
      </c>
      <c r="E196" s="598" t="s">
        <v>1666</v>
      </c>
      <c r="F196" s="565" t="s">
        <v>1840</v>
      </c>
      <c r="G196" s="578" t="s">
        <v>1722</v>
      </c>
      <c r="H196" s="579" t="s">
        <v>1722</v>
      </c>
      <c r="I196" s="580" t="s">
        <v>1722</v>
      </c>
      <c r="J196" s="583" t="s">
        <v>1747</v>
      </c>
      <c r="K196" s="562" t="s">
        <v>1722</v>
      </c>
    </row>
    <row r="197" spans="3:11" ht="52.2" customHeight="1" thickBot="1" x14ac:dyDescent="0.3">
      <c r="C197" s="437" t="s">
        <v>1648</v>
      </c>
      <c r="D197" s="561"/>
      <c r="E197" s="599"/>
      <c r="F197" s="566"/>
      <c r="G197" s="578"/>
      <c r="H197" s="578"/>
      <c r="I197" s="581"/>
      <c r="J197" s="585"/>
      <c r="K197" s="563"/>
    </row>
    <row r="198" spans="3:11" ht="49.2" customHeight="1" thickBot="1" x14ac:dyDescent="0.3">
      <c r="C198" s="437" t="s">
        <v>1741</v>
      </c>
      <c r="D198" s="560" t="s">
        <v>1737</v>
      </c>
      <c r="E198" s="599"/>
      <c r="F198" s="566"/>
      <c r="G198" s="578"/>
      <c r="H198" s="578"/>
      <c r="I198" s="581"/>
      <c r="J198" s="583" t="s">
        <v>1825</v>
      </c>
      <c r="K198" s="563"/>
    </row>
    <row r="199" spans="3:11" ht="31.8" customHeight="1" thickBot="1" x14ac:dyDescent="0.3">
      <c r="C199" s="437" t="s">
        <v>1695</v>
      </c>
      <c r="D199" s="593"/>
      <c r="E199" s="599"/>
      <c r="F199" s="566"/>
      <c r="G199" s="578"/>
      <c r="H199" s="578"/>
      <c r="I199" s="581"/>
      <c r="J199" s="584"/>
      <c r="K199" s="563"/>
    </row>
    <row r="200" spans="3:11" ht="60" customHeight="1" thickBot="1" x14ac:dyDescent="0.3">
      <c r="C200" s="437" t="s">
        <v>1837</v>
      </c>
      <c r="D200" s="561"/>
      <c r="E200" s="599"/>
      <c r="F200" s="566"/>
      <c r="G200" s="578"/>
      <c r="H200" s="578"/>
      <c r="I200" s="581"/>
      <c r="J200" s="585"/>
      <c r="K200" s="563"/>
    </row>
    <row r="201" spans="3:11" ht="63" customHeight="1" thickBot="1" x14ac:dyDescent="0.3">
      <c r="C201" s="437" t="s">
        <v>1695</v>
      </c>
      <c r="D201" s="560" t="s">
        <v>1751</v>
      </c>
      <c r="E201" s="599"/>
      <c r="F201" s="566"/>
      <c r="G201" s="578"/>
      <c r="H201" s="578"/>
      <c r="I201" s="581"/>
      <c r="J201" s="583" t="s">
        <v>1728</v>
      </c>
      <c r="K201" s="563"/>
    </row>
    <row r="202" spans="3:11" ht="63" customHeight="1" thickBot="1" x14ac:dyDescent="0.3">
      <c r="C202" s="437" t="s">
        <v>1811</v>
      </c>
      <c r="D202" s="561"/>
      <c r="E202" s="599"/>
      <c r="F202" s="566"/>
      <c r="G202" s="578"/>
      <c r="H202" s="578"/>
      <c r="I202" s="581"/>
      <c r="J202" s="584"/>
      <c r="K202" s="563"/>
    </row>
    <row r="203" spans="3:11" ht="47.4" customHeight="1" thickBot="1" x14ac:dyDescent="0.3">
      <c r="C203" s="438" t="s">
        <v>1695</v>
      </c>
      <c r="D203" s="560" t="s">
        <v>1776</v>
      </c>
      <c r="E203" s="599"/>
      <c r="F203" s="566"/>
      <c r="G203" s="578"/>
      <c r="H203" s="578"/>
      <c r="I203" s="581"/>
      <c r="J203" s="583" t="s">
        <v>1860</v>
      </c>
      <c r="K203" s="563"/>
    </row>
    <row r="204" spans="3:11" ht="63.6" customHeight="1" thickBot="1" x14ac:dyDescent="0.3">
      <c r="C204" s="438" t="s">
        <v>1771</v>
      </c>
      <c r="D204" s="561"/>
      <c r="E204" s="599"/>
      <c r="F204" s="566"/>
      <c r="G204" s="578"/>
      <c r="H204" s="578"/>
      <c r="I204" s="581"/>
      <c r="J204" s="585"/>
      <c r="K204" s="563"/>
    </row>
    <row r="205" spans="3:11" ht="63" customHeight="1" thickBot="1" x14ac:dyDescent="0.3">
      <c r="C205" s="438" t="s">
        <v>1754</v>
      </c>
      <c r="D205" s="560" t="s">
        <v>1755</v>
      </c>
      <c r="E205" s="599"/>
      <c r="F205" s="566"/>
      <c r="G205" s="578"/>
      <c r="H205" s="578"/>
      <c r="I205" s="582"/>
      <c r="J205" s="568" t="s">
        <v>1849</v>
      </c>
      <c r="K205" s="563"/>
    </row>
    <row r="206" spans="3:11" ht="85.8" customHeight="1" thickBot="1" x14ac:dyDescent="0.3">
      <c r="C206" s="440" t="s">
        <v>1700</v>
      </c>
      <c r="D206" s="561"/>
      <c r="E206" s="599"/>
      <c r="F206" s="566"/>
      <c r="G206" s="578"/>
      <c r="H206" s="578"/>
      <c r="I206" s="399" t="s">
        <v>1859</v>
      </c>
      <c r="J206" s="570"/>
      <c r="K206" s="563"/>
    </row>
    <row r="207" spans="3:11" ht="85.2" customHeight="1" thickBot="1" x14ac:dyDescent="0.3">
      <c r="C207" s="438" t="s">
        <v>1662</v>
      </c>
      <c r="D207" s="392" t="s">
        <v>1815</v>
      </c>
      <c r="E207" s="599"/>
      <c r="F207" s="566"/>
      <c r="G207" s="578"/>
      <c r="H207" s="578"/>
      <c r="I207" s="283" t="s">
        <v>1722</v>
      </c>
      <c r="J207" s="413" t="s">
        <v>1861</v>
      </c>
      <c r="K207" s="563"/>
    </row>
    <row r="208" spans="3:11" ht="108" customHeight="1" thickBot="1" x14ac:dyDescent="0.3">
      <c r="C208" s="439" t="s">
        <v>1837</v>
      </c>
      <c r="D208" s="407" t="s">
        <v>1762</v>
      </c>
      <c r="E208" s="599"/>
      <c r="F208" s="566"/>
      <c r="G208" s="578"/>
      <c r="H208" s="578"/>
      <c r="I208" s="396" t="s">
        <v>1766</v>
      </c>
      <c r="J208" s="387" t="s">
        <v>1764</v>
      </c>
      <c r="K208" s="563"/>
    </row>
    <row r="209" spans="3:11" ht="57" customHeight="1" thickBot="1" x14ac:dyDescent="0.3">
      <c r="C209" s="437" t="s">
        <v>1837</v>
      </c>
      <c r="D209" s="415" t="s">
        <v>1763</v>
      </c>
      <c r="E209" s="600"/>
      <c r="F209" s="567"/>
      <c r="G209" s="578"/>
      <c r="H209" s="578"/>
      <c r="I209" s="417" t="s">
        <v>1722</v>
      </c>
      <c r="J209" s="414" t="s">
        <v>1862</v>
      </c>
      <c r="K209" s="564"/>
    </row>
    <row r="210" spans="3:11" ht="53.4" customHeight="1" thickBot="1" x14ac:dyDescent="0.3">
      <c r="C210" s="437" t="s">
        <v>1837</v>
      </c>
      <c r="D210" s="560" t="s">
        <v>1784</v>
      </c>
      <c r="E210" s="598" t="s">
        <v>1666</v>
      </c>
      <c r="F210" s="565" t="s">
        <v>1840</v>
      </c>
      <c r="G210" s="562" t="s">
        <v>1722</v>
      </c>
      <c r="H210" s="562" t="s">
        <v>1722</v>
      </c>
      <c r="I210" s="562" t="s">
        <v>1722</v>
      </c>
      <c r="J210" s="617" t="s">
        <v>1844</v>
      </c>
      <c r="K210" s="562" t="s">
        <v>1722</v>
      </c>
    </row>
    <row r="211" spans="3:11" ht="42" customHeight="1" thickBot="1" x14ac:dyDescent="0.3">
      <c r="C211" s="438" t="s">
        <v>1780</v>
      </c>
      <c r="D211" s="593"/>
      <c r="E211" s="599"/>
      <c r="F211" s="566"/>
      <c r="G211" s="563"/>
      <c r="H211" s="563"/>
      <c r="I211" s="563"/>
      <c r="J211" s="591"/>
      <c r="K211" s="563"/>
    </row>
    <row r="212" spans="3:11" ht="44.4" customHeight="1" thickBot="1" x14ac:dyDescent="0.3">
      <c r="C212" s="439" t="s">
        <v>1783</v>
      </c>
      <c r="D212" s="593"/>
      <c r="E212" s="599"/>
      <c r="F212" s="566"/>
      <c r="G212" s="563"/>
      <c r="H212" s="563"/>
      <c r="I212" s="563"/>
      <c r="J212" s="591"/>
      <c r="K212" s="563"/>
    </row>
    <row r="213" spans="3:11" ht="43.8" customHeight="1" thickBot="1" x14ac:dyDescent="0.3">
      <c r="C213" s="438" t="s">
        <v>1785</v>
      </c>
      <c r="D213" s="593"/>
      <c r="E213" s="599"/>
      <c r="F213" s="566"/>
      <c r="G213" s="563"/>
      <c r="H213" s="563"/>
      <c r="I213" s="563"/>
      <c r="J213" s="591"/>
      <c r="K213" s="563"/>
    </row>
    <row r="214" spans="3:11" ht="36" customHeight="1" thickBot="1" x14ac:dyDescent="0.3">
      <c r="C214" s="439" t="s">
        <v>1788</v>
      </c>
      <c r="D214" s="593"/>
      <c r="E214" s="599"/>
      <c r="F214" s="566"/>
      <c r="G214" s="563"/>
      <c r="H214" s="563"/>
      <c r="I214" s="563"/>
      <c r="J214" s="591"/>
      <c r="K214" s="563"/>
    </row>
    <row r="215" spans="3:11" ht="52.8" customHeight="1" thickBot="1" x14ac:dyDescent="0.3">
      <c r="C215" s="438" t="s">
        <v>1839</v>
      </c>
      <c r="D215" s="561"/>
      <c r="E215" s="599"/>
      <c r="F215" s="566"/>
      <c r="G215" s="563"/>
      <c r="H215" s="563"/>
      <c r="I215" s="563"/>
      <c r="J215" s="592"/>
      <c r="K215" s="563"/>
    </row>
    <row r="216" spans="3:11" ht="71.400000000000006" customHeight="1" thickBot="1" x14ac:dyDescent="0.3">
      <c r="C216" s="440" t="s">
        <v>1771</v>
      </c>
      <c r="D216" s="416" t="s">
        <v>1774</v>
      </c>
      <c r="E216" s="599"/>
      <c r="F216" s="566"/>
      <c r="G216" s="563"/>
      <c r="H216" s="563"/>
      <c r="I216" s="563"/>
      <c r="J216" s="568" t="s">
        <v>1747</v>
      </c>
      <c r="K216" s="563"/>
    </row>
    <row r="217" spans="3:11" ht="72" customHeight="1" thickBot="1" x14ac:dyDescent="0.3">
      <c r="C217" s="437" t="s">
        <v>1771</v>
      </c>
      <c r="D217" s="407" t="s">
        <v>1775</v>
      </c>
      <c r="E217" s="599"/>
      <c r="F217" s="566"/>
      <c r="G217" s="563"/>
      <c r="H217" s="563"/>
      <c r="I217" s="563"/>
      <c r="J217" s="569"/>
      <c r="K217" s="563"/>
    </row>
    <row r="218" spans="3:11" ht="60.6" customHeight="1" thickBot="1" x14ac:dyDescent="0.3">
      <c r="C218" s="438" t="s">
        <v>1780</v>
      </c>
      <c r="D218" s="392" t="s">
        <v>1781</v>
      </c>
      <c r="E218" s="599"/>
      <c r="F218" s="566"/>
      <c r="G218" s="563"/>
      <c r="H218" s="563"/>
      <c r="I218" s="564"/>
      <c r="J218" s="570"/>
      <c r="K218" s="563"/>
    </row>
    <row r="219" spans="3:11" ht="124.8" customHeight="1" thickBot="1" x14ac:dyDescent="0.3">
      <c r="C219" s="438" t="s">
        <v>1783</v>
      </c>
      <c r="D219" s="560" t="s">
        <v>1787</v>
      </c>
      <c r="E219" s="599"/>
      <c r="F219" s="566"/>
      <c r="G219" s="563"/>
      <c r="H219" s="563"/>
      <c r="I219" s="571" t="s">
        <v>1829</v>
      </c>
      <c r="J219" s="571" t="s">
        <v>1863</v>
      </c>
      <c r="K219" s="563"/>
    </row>
    <row r="220" spans="3:11" ht="38.4" customHeight="1" thickBot="1" x14ac:dyDescent="0.3">
      <c r="C220" s="440" t="s">
        <v>1785</v>
      </c>
      <c r="D220" s="561"/>
      <c r="E220" s="599"/>
      <c r="F220" s="566"/>
      <c r="G220" s="563"/>
      <c r="H220" s="563"/>
      <c r="I220" s="572"/>
      <c r="J220" s="586"/>
      <c r="K220" s="563"/>
    </row>
    <row r="221" spans="3:11" ht="91.8" customHeight="1" thickBot="1" x14ac:dyDescent="0.3">
      <c r="C221" s="439" t="s">
        <v>1839</v>
      </c>
      <c r="D221" s="422" t="s">
        <v>1794</v>
      </c>
      <c r="E221" s="599"/>
      <c r="F221" s="566"/>
      <c r="G221" s="563"/>
      <c r="H221" s="563"/>
      <c r="I221" s="398" t="s">
        <v>1827</v>
      </c>
      <c r="J221" s="572"/>
      <c r="K221" s="563"/>
    </row>
    <row r="222" spans="3:11" ht="99.6" customHeight="1" thickBot="1" x14ac:dyDescent="0.3">
      <c r="C222" s="438" t="s">
        <v>1839</v>
      </c>
      <c r="D222" s="412" t="s">
        <v>1795</v>
      </c>
      <c r="E222" s="599"/>
      <c r="F222" s="566"/>
      <c r="G222" s="563"/>
      <c r="H222" s="563"/>
      <c r="I222" s="420" t="s">
        <v>1828</v>
      </c>
      <c r="J222" s="398" t="s">
        <v>1864</v>
      </c>
      <c r="K222" s="563"/>
    </row>
    <row r="223" spans="3:11" ht="67.2" customHeight="1" thickBot="1" x14ac:dyDescent="0.3">
      <c r="C223" s="443" t="s">
        <v>1839</v>
      </c>
      <c r="D223" s="387" t="s">
        <v>1796</v>
      </c>
      <c r="E223" s="599"/>
      <c r="F223" s="566"/>
      <c r="G223" s="563"/>
      <c r="H223" s="563"/>
      <c r="I223" s="575" t="s">
        <v>1722</v>
      </c>
      <c r="J223" s="408" t="s">
        <v>1865</v>
      </c>
      <c r="K223" s="563"/>
    </row>
    <row r="224" spans="3:11" ht="59.4" customHeight="1" thickBot="1" x14ac:dyDescent="0.3">
      <c r="C224" s="438" t="s">
        <v>1801</v>
      </c>
      <c r="D224" s="413" t="s">
        <v>1802</v>
      </c>
      <c r="E224" s="599"/>
      <c r="F224" s="566"/>
      <c r="G224" s="563"/>
      <c r="H224" s="563"/>
      <c r="I224" s="576"/>
      <c r="J224" s="571" t="s">
        <v>1866</v>
      </c>
      <c r="K224" s="563"/>
    </row>
    <row r="225" spans="3:11" ht="261" customHeight="1" thickBot="1" x14ac:dyDescent="0.3">
      <c r="C225" s="443" t="s">
        <v>1801</v>
      </c>
      <c r="D225" s="387" t="s">
        <v>1803</v>
      </c>
      <c r="E225" s="599"/>
      <c r="F225" s="566"/>
      <c r="G225" s="563"/>
      <c r="H225" s="563"/>
      <c r="I225" s="576"/>
      <c r="J225" s="572"/>
      <c r="K225" s="563"/>
    </row>
    <row r="226" spans="3:11" ht="125.4" thickBot="1" x14ac:dyDescent="0.3">
      <c r="C226" s="442" t="s">
        <v>1809</v>
      </c>
      <c r="D226" s="387" t="s">
        <v>1810</v>
      </c>
      <c r="E226" s="599"/>
      <c r="F226" s="566"/>
      <c r="G226" s="563"/>
      <c r="H226" s="563"/>
      <c r="I226" s="576"/>
      <c r="J226" s="398" t="s">
        <v>1867</v>
      </c>
      <c r="K226" s="563"/>
    </row>
    <row r="227" spans="3:11" ht="118.8" customHeight="1" thickBot="1" x14ac:dyDescent="0.3">
      <c r="C227" s="442" t="s">
        <v>1813</v>
      </c>
      <c r="D227" s="387" t="s">
        <v>1814</v>
      </c>
      <c r="E227" s="600"/>
      <c r="F227" s="566"/>
      <c r="G227" s="564"/>
      <c r="H227" s="564"/>
      <c r="I227" s="577"/>
      <c r="J227" s="420" t="s">
        <v>1868</v>
      </c>
      <c r="K227" s="563"/>
    </row>
    <row r="228" spans="3:11" ht="74.400000000000006" customHeight="1" thickBot="1" x14ac:dyDescent="0.3">
      <c r="C228" s="442" t="s">
        <v>1771</v>
      </c>
      <c r="D228" s="387" t="s">
        <v>1775</v>
      </c>
      <c r="E228" s="611" t="s">
        <v>1713</v>
      </c>
      <c r="F228" s="565" t="s">
        <v>1840</v>
      </c>
      <c r="G228" s="562" t="s">
        <v>1722</v>
      </c>
      <c r="H228" s="562" t="s">
        <v>1722</v>
      </c>
      <c r="I228" s="575" t="s">
        <v>1722</v>
      </c>
      <c r="J228" s="387" t="s">
        <v>1845</v>
      </c>
      <c r="K228" s="562" t="s">
        <v>1722</v>
      </c>
    </row>
    <row r="229" spans="3:11" ht="77.400000000000006" customHeight="1" thickBot="1" x14ac:dyDescent="0.3">
      <c r="C229" s="441" t="s">
        <v>1780</v>
      </c>
      <c r="D229" s="583" t="s">
        <v>1835</v>
      </c>
      <c r="E229" s="612"/>
      <c r="F229" s="566"/>
      <c r="G229" s="563"/>
      <c r="H229" s="563"/>
      <c r="I229" s="576"/>
      <c r="J229" s="573" t="s">
        <v>1869</v>
      </c>
      <c r="K229" s="563"/>
    </row>
    <row r="230" spans="3:11" ht="54.6" customHeight="1" thickBot="1" x14ac:dyDescent="0.3">
      <c r="C230" s="438" t="s">
        <v>1783</v>
      </c>
      <c r="D230" s="584"/>
      <c r="E230" s="612"/>
      <c r="F230" s="566"/>
      <c r="G230" s="563"/>
      <c r="H230" s="563"/>
      <c r="I230" s="576"/>
      <c r="J230" s="574"/>
      <c r="K230" s="563"/>
    </row>
    <row r="231" spans="3:11" ht="57" customHeight="1" thickBot="1" x14ac:dyDescent="0.3">
      <c r="C231" s="444" t="s">
        <v>1813</v>
      </c>
      <c r="D231" s="585"/>
      <c r="E231" s="612"/>
      <c r="F231" s="566"/>
      <c r="G231" s="563"/>
      <c r="H231" s="563"/>
      <c r="I231" s="576"/>
      <c r="J231" s="574"/>
      <c r="K231" s="563"/>
    </row>
    <row r="232" spans="3:11" ht="98.4" customHeight="1" thickBot="1" x14ac:dyDescent="0.3">
      <c r="C232" s="442" t="s">
        <v>1662</v>
      </c>
      <c r="D232" s="387" t="s">
        <v>1816</v>
      </c>
      <c r="E232" s="613"/>
      <c r="F232" s="567"/>
      <c r="G232" s="564"/>
      <c r="H232" s="564"/>
      <c r="I232" s="577"/>
      <c r="J232" s="387" t="s">
        <v>1870</v>
      </c>
      <c r="K232" s="564"/>
    </row>
  </sheetData>
  <mergeCells count="160">
    <mergeCell ref="I185:I195"/>
    <mergeCell ref="E185:E195"/>
    <mergeCell ref="F185:F195"/>
    <mergeCell ref="K173:K184"/>
    <mergeCell ref="K191:K195"/>
    <mergeCell ref="K186:K187"/>
    <mergeCell ref="E135:E144"/>
    <mergeCell ref="F135:F144"/>
    <mergeCell ref="E145:E155"/>
    <mergeCell ref="F145:F155"/>
    <mergeCell ref="K188:K190"/>
    <mergeCell ref="F1:F2"/>
    <mergeCell ref="E31:E41"/>
    <mergeCell ref="F30:F49"/>
    <mergeCell ref="G30:G49"/>
    <mergeCell ref="H30:H49"/>
    <mergeCell ref="I30:I47"/>
    <mergeCell ref="E3:E29"/>
    <mergeCell ref="D3:D29"/>
    <mergeCell ref="F3:F29"/>
    <mergeCell ref="G3:G29"/>
    <mergeCell ref="H3:H29"/>
    <mergeCell ref="I3:I29"/>
    <mergeCell ref="G1:K1"/>
    <mergeCell ref="K30:K36"/>
    <mergeCell ref="K42:K43"/>
    <mergeCell ref="K39:K41"/>
    <mergeCell ref="K48:K49"/>
    <mergeCell ref="K3:K29"/>
    <mergeCell ref="J3:J29"/>
    <mergeCell ref="J219:J221"/>
    <mergeCell ref="J42:J44"/>
    <mergeCell ref="E50:E56"/>
    <mergeCell ref="E228:E232"/>
    <mergeCell ref="E156:E172"/>
    <mergeCell ref="E173:E184"/>
    <mergeCell ref="J30:J36"/>
    <mergeCell ref="G173:G184"/>
    <mergeCell ref="H173:H184"/>
    <mergeCell ref="I173:I184"/>
    <mergeCell ref="J173:J184"/>
    <mergeCell ref="E57:E71"/>
    <mergeCell ref="E72:E87"/>
    <mergeCell ref="J191:J195"/>
    <mergeCell ref="J186:J187"/>
    <mergeCell ref="J188:J190"/>
    <mergeCell ref="E210:E227"/>
    <mergeCell ref="J210:J215"/>
    <mergeCell ref="J203:J204"/>
    <mergeCell ref="I100:I134"/>
    <mergeCell ref="F156:F172"/>
    <mergeCell ref="F173:F184"/>
    <mergeCell ref="G185:G195"/>
    <mergeCell ref="H185:H195"/>
    <mergeCell ref="G135:G144"/>
    <mergeCell ref="H135:H144"/>
    <mergeCell ref="I135:I144"/>
    <mergeCell ref="G145:G155"/>
    <mergeCell ref="H145:H155"/>
    <mergeCell ref="I145:I155"/>
    <mergeCell ref="I90:I97"/>
    <mergeCell ref="F50:F71"/>
    <mergeCell ref="G50:G71"/>
    <mergeCell ref="H50:H71"/>
    <mergeCell ref="I50:I71"/>
    <mergeCell ref="F72:F87"/>
    <mergeCell ref="H90:H99"/>
    <mergeCell ref="E100:E134"/>
    <mergeCell ref="F100:F134"/>
    <mergeCell ref="G100:G134"/>
    <mergeCell ref="H100:H134"/>
    <mergeCell ref="J57:J71"/>
    <mergeCell ref="G72:G87"/>
    <mergeCell ref="H72:H87"/>
    <mergeCell ref="I72:I87"/>
    <mergeCell ref="I156:I172"/>
    <mergeCell ref="J156:J172"/>
    <mergeCell ref="E88:E99"/>
    <mergeCell ref="G88:G99"/>
    <mergeCell ref="E196:E209"/>
    <mergeCell ref="C1:C2"/>
    <mergeCell ref="D1:D2"/>
    <mergeCell ref="D39:D40"/>
    <mergeCell ref="D45:D46"/>
    <mergeCell ref="D42:D44"/>
    <mergeCell ref="E42:E49"/>
    <mergeCell ref="D54:D56"/>
    <mergeCell ref="D198:D200"/>
    <mergeCell ref="D196:D197"/>
    <mergeCell ref="D132:D134"/>
    <mergeCell ref="D186:D187"/>
    <mergeCell ref="D103:D107"/>
    <mergeCell ref="D108:D111"/>
    <mergeCell ref="D90:D97"/>
    <mergeCell ref="E1:E2"/>
    <mergeCell ref="J132:J134"/>
    <mergeCell ref="J72:J87"/>
    <mergeCell ref="G156:G172"/>
    <mergeCell ref="H156:H172"/>
    <mergeCell ref="D229:D231"/>
    <mergeCell ref="D156:D172"/>
    <mergeCell ref="D173:D184"/>
    <mergeCell ref="D191:D195"/>
    <mergeCell ref="D201:D202"/>
    <mergeCell ref="D112:D131"/>
    <mergeCell ref="D30:D36"/>
    <mergeCell ref="D219:D220"/>
    <mergeCell ref="D188:D190"/>
    <mergeCell ref="D210:D215"/>
    <mergeCell ref="D52:D53"/>
    <mergeCell ref="D205:D206"/>
    <mergeCell ref="D88:D89"/>
    <mergeCell ref="D135:D144"/>
    <mergeCell ref="D145:D155"/>
    <mergeCell ref="D203:D204"/>
    <mergeCell ref="D57:D71"/>
    <mergeCell ref="D72:D87"/>
    <mergeCell ref="D100:D102"/>
    <mergeCell ref="K50:K51"/>
    <mergeCell ref="J54:J56"/>
    <mergeCell ref="J39:J40"/>
    <mergeCell ref="J52:J53"/>
    <mergeCell ref="K52:K53"/>
    <mergeCell ref="K54:K71"/>
    <mergeCell ref="K156:K172"/>
    <mergeCell ref="J112:J131"/>
    <mergeCell ref="K100:K134"/>
    <mergeCell ref="J135:J144"/>
    <mergeCell ref="K135:K144"/>
    <mergeCell ref="J145:J155"/>
    <mergeCell ref="J90:J97"/>
    <mergeCell ref="J103:J111"/>
    <mergeCell ref="J100:J102"/>
    <mergeCell ref="K72:K87"/>
    <mergeCell ref="K88:K99"/>
    <mergeCell ref="K145:K155"/>
    <mergeCell ref="K196:K209"/>
    <mergeCell ref="F196:F209"/>
    <mergeCell ref="F210:F227"/>
    <mergeCell ref="F228:F232"/>
    <mergeCell ref="J216:J218"/>
    <mergeCell ref="I219:I220"/>
    <mergeCell ref="J224:J225"/>
    <mergeCell ref="J229:J231"/>
    <mergeCell ref="G210:G227"/>
    <mergeCell ref="H210:H227"/>
    <mergeCell ref="I210:I218"/>
    <mergeCell ref="K210:K227"/>
    <mergeCell ref="G228:G232"/>
    <mergeCell ref="H228:H232"/>
    <mergeCell ref="K228:K232"/>
    <mergeCell ref="I223:I227"/>
    <mergeCell ref="I228:I232"/>
    <mergeCell ref="G196:G209"/>
    <mergeCell ref="H196:H209"/>
    <mergeCell ref="I196:I205"/>
    <mergeCell ref="J201:J202"/>
    <mergeCell ref="J205:J206"/>
    <mergeCell ref="J196:J197"/>
    <mergeCell ref="J198:J200"/>
  </mergeCells>
  <pageMargins left="0.7" right="0.7" top="0.75" bottom="0.75" header="0.3" footer="0.3"/>
  <pageSetup scale="18" orientation="portrait" horizontalDpi="4294967293" verticalDpi="0" r:id="rId1"/>
  <rowBreaks count="6" manualBreakCount="6">
    <brk id="29" max="11" man="1"/>
    <brk id="49" max="11" man="1"/>
    <brk id="70" max="11" man="1"/>
    <brk id="100" max="11" man="1"/>
    <brk id="151" max="11" man="1"/>
    <brk id="208" max="11"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Z101"/>
  <sheetViews>
    <sheetView workbookViewId="0">
      <selection activeCell="E90" sqref="E90"/>
    </sheetView>
  </sheetViews>
  <sheetFormatPr baseColWidth="10" defaultColWidth="11.44140625" defaultRowHeight="13.8" x14ac:dyDescent="0.3"/>
  <cols>
    <col min="1" max="1" width="5.6640625" style="110" customWidth="1"/>
    <col min="2" max="2" width="14.109375" style="160" customWidth="1"/>
    <col min="3" max="3" width="35" style="124" customWidth="1"/>
    <col min="4" max="4" width="38" style="110" customWidth="1"/>
    <col min="5" max="5" width="27" style="110" customWidth="1"/>
    <col min="6" max="6" width="13.33203125" style="110" customWidth="1"/>
    <col min="7" max="7" width="13" style="116" customWidth="1"/>
    <col min="8" max="8" width="15.6640625" style="117" customWidth="1"/>
    <col min="9" max="9" width="10" style="117" customWidth="1"/>
    <col min="10" max="10" width="16" style="117" customWidth="1"/>
    <col min="11" max="11" width="7" style="117" customWidth="1"/>
    <col min="12" max="12" width="23.109375" style="117" customWidth="1"/>
    <col min="13" max="13" width="16.33203125" style="117" customWidth="1"/>
    <col min="14" max="14" width="42" style="110" customWidth="1"/>
    <col min="15" max="15" width="36.5546875" style="110" customWidth="1"/>
    <col min="16" max="16" width="17.5546875" style="117" customWidth="1"/>
    <col min="17" max="17" width="10.88671875" style="110" customWidth="1"/>
    <col min="18" max="18" width="23.44140625" style="117" customWidth="1"/>
    <col min="19" max="19" width="35.6640625" style="117" customWidth="1"/>
    <col min="20" max="20" width="27.33203125" style="117" customWidth="1"/>
    <col min="21" max="21" width="48.109375" style="117" customWidth="1"/>
    <col min="22" max="22" width="24" style="117" customWidth="1"/>
    <col min="23" max="23" width="11.44140625" style="117"/>
    <col min="24" max="24" width="11.44140625" style="110"/>
    <col min="25" max="25" width="11.44140625" style="199"/>
    <col min="26" max="26" width="13.44140625" style="110" customWidth="1"/>
    <col min="27" max="16384" width="11.44140625" style="110"/>
  </cols>
  <sheetData>
    <row r="3" spans="1:26" s="104" customFormat="1" ht="41.4" x14ac:dyDescent="0.25">
      <c r="A3" s="101" t="s">
        <v>1484</v>
      </c>
      <c r="B3" s="159" t="s">
        <v>1412</v>
      </c>
      <c r="C3" s="103" t="s">
        <v>1029</v>
      </c>
      <c r="D3" s="118" t="s">
        <v>1035</v>
      </c>
      <c r="E3" s="118" t="s">
        <v>1413</v>
      </c>
      <c r="F3" s="118" t="s">
        <v>1568</v>
      </c>
      <c r="G3" s="102" t="s">
        <v>1414</v>
      </c>
      <c r="H3" s="101" t="s">
        <v>1415</v>
      </c>
      <c r="I3" s="101" t="s">
        <v>1416</v>
      </c>
      <c r="J3" s="101" t="s">
        <v>1417</v>
      </c>
      <c r="K3" s="101" t="s">
        <v>1033</v>
      </c>
      <c r="L3" s="101" t="s">
        <v>1418</v>
      </c>
      <c r="M3" s="101" t="s">
        <v>1419</v>
      </c>
      <c r="N3" s="118" t="s">
        <v>1554</v>
      </c>
      <c r="O3" s="118" t="s">
        <v>1165</v>
      </c>
      <c r="P3" s="101" t="s">
        <v>1166</v>
      </c>
      <c r="Q3" s="101" t="s">
        <v>1167</v>
      </c>
      <c r="R3" s="101" t="s">
        <v>1255</v>
      </c>
      <c r="S3" s="101" t="s">
        <v>1256</v>
      </c>
      <c r="T3" s="101" t="s">
        <v>1521</v>
      </c>
      <c r="U3" s="101" t="s">
        <v>1522</v>
      </c>
      <c r="V3" s="101" t="s">
        <v>1540</v>
      </c>
      <c r="W3" s="101" t="s">
        <v>1544</v>
      </c>
      <c r="Y3" s="200"/>
      <c r="Z3" s="104" t="s">
        <v>1579</v>
      </c>
    </row>
    <row r="4" spans="1:26" x14ac:dyDescent="0.3">
      <c r="A4" s="100">
        <v>1</v>
      </c>
      <c r="B4" s="111">
        <v>1093766591</v>
      </c>
      <c r="C4" s="126" t="s">
        <v>935</v>
      </c>
      <c r="D4" s="100" t="s">
        <v>920</v>
      </c>
      <c r="E4" s="100" t="s">
        <v>1049</v>
      </c>
      <c r="F4" s="100" t="s">
        <v>1574</v>
      </c>
      <c r="G4" s="105">
        <v>882000</v>
      </c>
      <c r="H4" s="106">
        <v>43871</v>
      </c>
      <c r="I4" s="107" t="s">
        <v>1040</v>
      </c>
      <c r="J4" s="106">
        <v>34038</v>
      </c>
      <c r="K4" s="202">
        <v>27.858333333333334</v>
      </c>
      <c r="L4" s="108" t="s">
        <v>1052</v>
      </c>
      <c r="M4" s="108" t="s">
        <v>1053</v>
      </c>
      <c r="N4" s="98" t="s">
        <v>1227</v>
      </c>
      <c r="O4" s="98" t="s">
        <v>1258</v>
      </c>
      <c r="P4" s="99" t="s">
        <v>338</v>
      </c>
      <c r="Q4" s="109" t="s">
        <v>322</v>
      </c>
      <c r="R4" s="99">
        <v>3124274618</v>
      </c>
      <c r="S4" s="107" t="s">
        <v>1257</v>
      </c>
      <c r="T4" s="107" t="s">
        <v>1405</v>
      </c>
      <c r="U4" s="107" t="s">
        <v>706</v>
      </c>
      <c r="V4" s="107" t="s">
        <v>1542</v>
      </c>
      <c r="W4" s="117">
        <v>1</v>
      </c>
      <c r="X4" s="166">
        <v>44340</v>
      </c>
      <c r="Y4" s="199">
        <f t="shared" ref="Y4:Y35" si="0">YEARFRAC(J4,X4)</f>
        <v>28.205555555555556</v>
      </c>
      <c r="Z4" s="199">
        <f t="shared" ref="Z4:Z35" si="1">YEARFRAC(H4,X4)</f>
        <v>1.288888888888889</v>
      </c>
    </row>
    <row r="5" spans="1:26" x14ac:dyDescent="0.3">
      <c r="A5" s="100">
        <f>+A4+1</f>
        <v>2</v>
      </c>
      <c r="B5" s="111">
        <v>91002261</v>
      </c>
      <c r="C5" s="126" t="s">
        <v>937</v>
      </c>
      <c r="D5" s="100" t="s">
        <v>1420</v>
      </c>
      <c r="E5" s="100" t="s">
        <v>1158</v>
      </c>
      <c r="F5" s="100" t="s">
        <v>1569</v>
      </c>
      <c r="G5" s="105">
        <v>882000</v>
      </c>
      <c r="H5" s="113">
        <v>39875</v>
      </c>
      <c r="I5" s="99" t="s">
        <v>1040</v>
      </c>
      <c r="J5" s="112">
        <v>24968</v>
      </c>
      <c r="K5" s="202">
        <v>52.69166666666667</v>
      </c>
      <c r="L5" s="108" t="s">
        <v>1057</v>
      </c>
      <c r="M5" s="108" t="s">
        <v>1058</v>
      </c>
      <c r="N5" s="98" t="s">
        <v>1287</v>
      </c>
      <c r="O5" s="98" t="s">
        <v>1292</v>
      </c>
      <c r="P5" s="99" t="s">
        <v>338</v>
      </c>
      <c r="Q5" s="109" t="s">
        <v>322</v>
      </c>
      <c r="R5" s="99">
        <v>3223032074</v>
      </c>
      <c r="S5" s="107" t="s">
        <v>1326</v>
      </c>
      <c r="T5" s="107" t="s">
        <v>1404</v>
      </c>
      <c r="U5" s="107" t="s">
        <v>1404</v>
      </c>
      <c r="V5" s="107" t="s">
        <v>1541</v>
      </c>
      <c r="W5" s="117">
        <v>0</v>
      </c>
      <c r="X5" s="166">
        <v>44340</v>
      </c>
      <c r="Y5" s="199">
        <f t="shared" si="0"/>
        <v>53.038888888888891</v>
      </c>
      <c r="Z5" s="199">
        <f t="shared" si="1"/>
        <v>12.225</v>
      </c>
    </row>
    <row r="6" spans="1:26" x14ac:dyDescent="0.3">
      <c r="A6" s="100">
        <f t="shared" ref="A6:A69" si="2">+A5+1</f>
        <v>3</v>
      </c>
      <c r="B6" s="111">
        <v>88215572</v>
      </c>
      <c r="C6" s="126" t="s">
        <v>938</v>
      </c>
      <c r="D6" s="100" t="s">
        <v>1420</v>
      </c>
      <c r="E6" s="100" t="s">
        <v>1049</v>
      </c>
      <c r="F6" s="100" t="s">
        <v>1570</v>
      </c>
      <c r="G6" s="105">
        <v>882000</v>
      </c>
      <c r="H6" s="113">
        <v>41101</v>
      </c>
      <c r="I6" s="99" t="s">
        <v>1040</v>
      </c>
      <c r="J6" s="112">
        <v>27477</v>
      </c>
      <c r="K6" s="202">
        <v>45.819444444444443</v>
      </c>
      <c r="L6" s="108" t="s">
        <v>1059</v>
      </c>
      <c r="M6" s="108" t="s">
        <v>1058</v>
      </c>
      <c r="N6" s="98" t="s">
        <v>1215</v>
      </c>
      <c r="O6" s="98" t="s">
        <v>1259</v>
      </c>
      <c r="P6" s="99" t="s">
        <v>1188</v>
      </c>
      <c r="Q6" s="99">
        <v>7</v>
      </c>
      <c r="R6" s="99" t="s">
        <v>1260</v>
      </c>
      <c r="S6" s="107" t="s">
        <v>1491</v>
      </c>
      <c r="T6" s="107" t="s">
        <v>1405</v>
      </c>
      <c r="U6" s="107" t="s">
        <v>1506</v>
      </c>
      <c r="V6" s="107" t="s">
        <v>1315</v>
      </c>
      <c r="W6" s="117">
        <v>0</v>
      </c>
      <c r="X6" s="166">
        <v>44340</v>
      </c>
      <c r="Y6" s="199">
        <f t="shared" si="0"/>
        <v>46.166666666666664</v>
      </c>
      <c r="Z6" s="199">
        <f t="shared" si="1"/>
        <v>8.8694444444444436</v>
      </c>
    </row>
    <row r="7" spans="1:26" x14ac:dyDescent="0.3">
      <c r="A7" s="100">
        <f t="shared" si="2"/>
        <v>4</v>
      </c>
      <c r="B7" s="111">
        <v>60314113</v>
      </c>
      <c r="C7" s="126" t="s">
        <v>939</v>
      </c>
      <c r="D7" s="100" t="s">
        <v>1061</v>
      </c>
      <c r="E7" s="100" t="s">
        <v>1060</v>
      </c>
      <c r="F7" s="100" t="s">
        <v>1571</v>
      </c>
      <c r="G7" s="105">
        <v>882000</v>
      </c>
      <c r="H7" s="113">
        <v>41113</v>
      </c>
      <c r="I7" s="99" t="s">
        <v>1041</v>
      </c>
      <c r="J7" s="112">
        <v>24112</v>
      </c>
      <c r="K7" s="202">
        <v>55.038888888888891</v>
      </c>
      <c r="L7" s="108" t="s">
        <v>1052</v>
      </c>
      <c r="M7" s="108" t="s">
        <v>1055</v>
      </c>
      <c r="N7" s="98" t="s">
        <v>1200</v>
      </c>
      <c r="O7" s="98" t="s">
        <v>1201</v>
      </c>
      <c r="P7" s="99" t="s">
        <v>1188</v>
      </c>
      <c r="Q7" s="99">
        <v>10</v>
      </c>
      <c r="R7" s="99">
        <v>3157424702</v>
      </c>
      <c r="S7" s="107" t="s">
        <v>1202</v>
      </c>
      <c r="T7" s="107" t="s">
        <v>1405</v>
      </c>
      <c r="U7" s="107" t="s">
        <v>1405</v>
      </c>
      <c r="V7" s="107" t="s">
        <v>1541</v>
      </c>
      <c r="W7" s="117">
        <v>0</v>
      </c>
      <c r="X7" s="166">
        <v>44340</v>
      </c>
      <c r="Y7" s="199">
        <f t="shared" si="0"/>
        <v>55.386111111111113</v>
      </c>
      <c r="Z7" s="199">
        <f t="shared" si="1"/>
        <v>8.8361111111111104</v>
      </c>
    </row>
    <row r="8" spans="1:26" ht="15.75" customHeight="1" x14ac:dyDescent="0.3">
      <c r="A8" s="100">
        <f t="shared" si="2"/>
        <v>5</v>
      </c>
      <c r="B8" s="111">
        <v>1090374861</v>
      </c>
      <c r="C8" s="126" t="s">
        <v>940</v>
      </c>
      <c r="D8" s="162" t="s">
        <v>1063</v>
      </c>
      <c r="E8" s="100" t="s">
        <v>1062</v>
      </c>
      <c r="F8" s="100" t="s">
        <v>1571</v>
      </c>
      <c r="G8" s="105">
        <v>882000</v>
      </c>
      <c r="H8" s="113">
        <v>42011</v>
      </c>
      <c r="I8" s="99" t="s">
        <v>1041</v>
      </c>
      <c r="J8" s="112">
        <v>31720</v>
      </c>
      <c r="K8" s="202">
        <v>34.208333333333336</v>
      </c>
      <c r="L8" s="108" t="s">
        <v>1052</v>
      </c>
      <c r="M8" s="108" t="s">
        <v>1055</v>
      </c>
      <c r="N8" s="98" t="s">
        <v>1432</v>
      </c>
      <c r="O8" s="98" t="s">
        <v>1433</v>
      </c>
      <c r="P8" s="99" t="s">
        <v>45</v>
      </c>
      <c r="Q8" s="109" t="s">
        <v>322</v>
      </c>
      <c r="R8" s="99">
        <v>5802390</v>
      </c>
      <c r="S8" s="107" t="s">
        <v>1477</v>
      </c>
      <c r="T8" s="107" t="s">
        <v>1406</v>
      </c>
      <c r="U8" s="107" t="s">
        <v>1493</v>
      </c>
      <c r="V8" s="107" t="s">
        <v>1541</v>
      </c>
      <c r="W8" s="117">
        <v>2</v>
      </c>
      <c r="X8" s="166">
        <v>44340</v>
      </c>
      <c r="Y8" s="199">
        <f t="shared" si="0"/>
        <v>34.555555555555557</v>
      </c>
      <c r="Z8" s="199">
        <f t="shared" si="1"/>
        <v>6.3805555555555555</v>
      </c>
    </row>
    <row r="9" spans="1:26" x14ac:dyDescent="0.3">
      <c r="A9" s="100">
        <f t="shared" si="2"/>
        <v>6</v>
      </c>
      <c r="B9" s="111">
        <v>1093788361</v>
      </c>
      <c r="C9" s="126" t="s">
        <v>942</v>
      </c>
      <c r="D9" s="100" t="s">
        <v>1420</v>
      </c>
      <c r="E9" s="100" t="s">
        <v>1049</v>
      </c>
      <c r="F9" s="100" t="s">
        <v>1570</v>
      </c>
      <c r="G9" s="105">
        <v>882000</v>
      </c>
      <c r="H9" s="113">
        <v>43508</v>
      </c>
      <c r="I9" s="99" t="s">
        <v>1040</v>
      </c>
      <c r="J9" s="112">
        <v>34733</v>
      </c>
      <c r="K9" s="202">
        <v>25.961111111111112</v>
      </c>
      <c r="L9" s="108" t="s">
        <v>1065</v>
      </c>
      <c r="M9" s="108" t="s">
        <v>1055</v>
      </c>
      <c r="N9" s="98" t="s">
        <v>1199</v>
      </c>
      <c r="O9" s="98" t="s">
        <v>1293</v>
      </c>
      <c r="P9" s="99" t="s">
        <v>1188</v>
      </c>
      <c r="Q9" s="99">
        <v>8</v>
      </c>
      <c r="R9" s="99">
        <v>3202963065</v>
      </c>
      <c r="S9" s="107" t="s">
        <v>1261</v>
      </c>
      <c r="T9" s="107" t="s">
        <v>1405</v>
      </c>
      <c r="U9" s="107" t="s">
        <v>1494</v>
      </c>
      <c r="V9" s="107" t="s">
        <v>1542</v>
      </c>
      <c r="W9" s="117">
        <v>0</v>
      </c>
      <c r="X9" s="166">
        <v>44340</v>
      </c>
      <c r="Y9" s="199">
        <f t="shared" si="0"/>
        <v>26.308333333333334</v>
      </c>
      <c r="Z9" s="199">
        <f t="shared" si="1"/>
        <v>2.2833333333333332</v>
      </c>
    </row>
    <row r="10" spans="1:26" x14ac:dyDescent="0.3">
      <c r="A10" s="100">
        <f t="shared" si="2"/>
        <v>7</v>
      </c>
      <c r="B10" s="111">
        <v>1093772402</v>
      </c>
      <c r="C10" s="126" t="s">
        <v>1557</v>
      </c>
      <c r="D10" s="100" t="s">
        <v>1420</v>
      </c>
      <c r="E10" s="100" t="s">
        <v>1158</v>
      </c>
      <c r="F10" s="100" t="s">
        <v>1570</v>
      </c>
      <c r="G10" s="105">
        <v>882000</v>
      </c>
      <c r="H10" s="113">
        <v>44105</v>
      </c>
      <c r="I10" s="99" t="s">
        <v>1040</v>
      </c>
      <c r="J10" s="112">
        <v>34546</v>
      </c>
      <c r="K10" s="202">
        <v>26.469444444444445</v>
      </c>
      <c r="L10" s="108" t="s">
        <v>1052</v>
      </c>
      <c r="M10" s="108" t="s">
        <v>1055</v>
      </c>
      <c r="N10" s="98" t="s">
        <v>1558</v>
      </c>
      <c r="O10" s="98" t="s">
        <v>1296</v>
      </c>
      <c r="P10" s="99" t="s">
        <v>338</v>
      </c>
      <c r="Q10" s="99" t="s">
        <v>322</v>
      </c>
      <c r="R10" s="99"/>
      <c r="S10" s="107"/>
      <c r="T10" s="107" t="s">
        <v>1408</v>
      </c>
      <c r="U10" s="107" t="s">
        <v>1559</v>
      </c>
      <c r="V10" s="107" t="s">
        <v>1542</v>
      </c>
      <c r="W10" s="117">
        <v>0</v>
      </c>
      <c r="X10" s="166">
        <v>44340</v>
      </c>
      <c r="Y10" s="199">
        <f t="shared" si="0"/>
        <v>26.816666666666666</v>
      </c>
      <c r="Z10" s="199">
        <f t="shared" si="1"/>
        <v>0.64722222222222225</v>
      </c>
    </row>
    <row r="11" spans="1:26" x14ac:dyDescent="0.3">
      <c r="A11" s="100">
        <f t="shared" si="2"/>
        <v>8</v>
      </c>
      <c r="B11" s="111">
        <v>1093774097</v>
      </c>
      <c r="C11" s="115" t="s">
        <v>943</v>
      </c>
      <c r="D11" s="100" t="s">
        <v>1066</v>
      </c>
      <c r="E11" s="100" t="s">
        <v>1060</v>
      </c>
      <c r="F11" s="100" t="s">
        <v>1570</v>
      </c>
      <c r="G11" s="105">
        <v>882000</v>
      </c>
      <c r="H11" s="113">
        <v>43138</v>
      </c>
      <c r="I11" s="99" t="s">
        <v>1041</v>
      </c>
      <c r="J11" s="112">
        <v>34585</v>
      </c>
      <c r="K11" s="202">
        <v>26.363888888888887</v>
      </c>
      <c r="L11" s="108" t="s">
        <v>1059</v>
      </c>
      <c r="M11" s="108" t="s">
        <v>1055</v>
      </c>
      <c r="N11" s="98" t="s">
        <v>1182</v>
      </c>
      <c r="O11" s="98" t="s">
        <v>1294</v>
      </c>
      <c r="P11" s="99" t="s">
        <v>1175</v>
      </c>
      <c r="Q11" s="109" t="s">
        <v>322</v>
      </c>
      <c r="R11" s="99">
        <v>3208721502</v>
      </c>
      <c r="S11" s="107" t="s">
        <v>1262</v>
      </c>
      <c r="T11" s="107" t="s">
        <v>1408</v>
      </c>
      <c r="U11" s="107" t="s">
        <v>1495</v>
      </c>
      <c r="V11" s="107" t="s">
        <v>1541</v>
      </c>
      <c r="W11" s="117">
        <v>1</v>
      </c>
      <c r="X11" s="166">
        <v>44340</v>
      </c>
      <c r="Y11" s="199">
        <f t="shared" si="0"/>
        <v>26.711111111111112</v>
      </c>
      <c r="Z11" s="199">
        <f t="shared" si="1"/>
        <v>3.2972222222222221</v>
      </c>
    </row>
    <row r="12" spans="1:26" x14ac:dyDescent="0.3">
      <c r="A12" s="100">
        <f t="shared" si="2"/>
        <v>9</v>
      </c>
      <c r="B12" s="111">
        <v>88306110</v>
      </c>
      <c r="C12" s="115" t="s">
        <v>945</v>
      </c>
      <c r="D12" s="100" t="s">
        <v>1068</v>
      </c>
      <c r="E12" s="100" t="s">
        <v>1049</v>
      </c>
      <c r="F12" s="100" t="s">
        <v>1570</v>
      </c>
      <c r="G12" s="105">
        <v>882000</v>
      </c>
      <c r="H12" s="113">
        <v>41337</v>
      </c>
      <c r="I12" s="99" t="s">
        <v>1040</v>
      </c>
      <c r="J12" s="112">
        <v>29164</v>
      </c>
      <c r="K12" s="202">
        <v>41.205555555555556</v>
      </c>
      <c r="L12" s="108" t="s">
        <v>1052</v>
      </c>
      <c r="M12" s="108" t="s">
        <v>1055</v>
      </c>
      <c r="N12" s="98" t="s">
        <v>1224</v>
      </c>
      <c r="O12" s="98" t="s">
        <v>1296</v>
      </c>
      <c r="P12" s="99" t="s">
        <v>338</v>
      </c>
      <c r="Q12" s="109" t="s">
        <v>322</v>
      </c>
      <c r="R12" s="99">
        <v>3209489341</v>
      </c>
      <c r="S12" s="107" t="s">
        <v>1328</v>
      </c>
      <c r="T12" s="107" t="s">
        <v>1407</v>
      </c>
      <c r="U12" s="107" t="s">
        <v>1496</v>
      </c>
      <c r="V12" s="107" t="s">
        <v>1541</v>
      </c>
      <c r="W12" s="117">
        <v>2</v>
      </c>
      <c r="X12" s="166">
        <v>44340</v>
      </c>
      <c r="Y12" s="199">
        <f t="shared" si="0"/>
        <v>41.552777777777777</v>
      </c>
      <c r="Z12" s="199">
        <f t="shared" si="1"/>
        <v>8.2222222222222214</v>
      </c>
    </row>
    <row r="13" spans="1:26" s="139" customFormat="1" x14ac:dyDescent="0.3">
      <c r="A13" s="100">
        <f t="shared" si="2"/>
        <v>10</v>
      </c>
      <c r="B13" s="111">
        <v>88257608</v>
      </c>
      <c r="C13" s="126" t="s">
        <v>946</v>
      </c>
      <c r="D13" s="130" t="s">
        <v>337</v>
      </c>
      <c r="E13" s="130" t="s">
        <v>1071</v>
      </c>
      <c r="F13" s="130" t="s">
        <v>1572</v>
      </c>
      <c r="G13" s="132">
        <v>882000</v>
      </c>
      <c r="H13" s="133">
        <v>39630</v>
      </c>
      <c r="I13" s="134" t="s">
        <v>1040</v>
      </c>
      <c r="J13" s="135">
        <v>30087</v>
      </c>
      <c r="K13" s="203">
        <v>38.674999999999997</v>
      </c>
      <c r="L13" s="137" t="s">
        <v>1059</v>
      </c>
      <c r="M13" s="137" t="s">
        <v>1055</v>
      </c>
      <c r="N13" s="136" t="s">
        <v>1486</v>
      </c>
      <c r="O13" s="151" t="s">
        <v>1310</v>
      </c>
      <c r="P13" s="134" t="s">
        <v>1469</v>
      </c>
      <c r="Q13" s="134">
        <v>3</v>
      </c>
      <c r="R13" s="134">
        <v>3223533157</v>
      </c>
      <c r="S13" s="131" t="s">
        <v>1487</v>
      </c>
      <c r="T13" s="131" t="s">
        <v>1494</v>
      </c>
      <c r="U13" s="131" t="s">
        <v>706</v>
      </c>
      <c r="V13" s="107" t="s">
        <v>1542</v>
      </c>
      <c r="W13" s="167">
        <v>0</v>
      </c>
      <c r="X13" s="166">
        <v>44340</v>
      </c>
      <c r="Y13" s="199">
        <f t="shared" si="0"/>
        <v>39.022222222222226</v>
      </c>
      <c r="Z13" s="199">
        <f t="shared" si="1"/>
        <v>12.897222222222222</v>
      </c>
    </row>
    <row r="14" spans="1:26" x14ac:dyDescent="0.3">
      <c r="A14" s="100">
        <f t="shared" si="2"/>
        <v>11</v>
      </c>
      <c r="B14" s="111">
        <v>1090444873</v>
      </c>
      <c r="C14" s="115" t="s">
        <v>947</v>
      </c>
      <c r="D14" s="100" t="s">
        <v>1421</v>
      </c>
      <c r="E14" s="100" t="s">
        <v>1060</v>
      </c>
      <c r="F14" s="100" t="s">
        <v>1570</v>
      </c>
      <c r="G14" s="105">
        <v>990500</v>
      </c>
      <c r="H14" s="113">
        <v>41974</v>
      </c>
      <c r="I14" s="99" t="s">
        <v>1041</v>
      </c>
      <c r="J14" s="112">
        <v>33609</v>
      </c>
      <c r="K14" s="202">
        <v>29.036111111111111</v>
      </c>
      <c r="L14" s="108" t="s">
        <v>1059</v>
      </c>
      <c r="M14" s="108" t="s">
        <v>1055</v>
      </c>
      <c r="N14" s="98" t="s">
        <v>1180</v>
      </c>
      <c r="O14" s="98" t="s">
        <v>556</v>
      </c>
      <c r="P14" s="99" t="s">
        <v>1188</v>
      </c>
      <c r="Q14" s="99">
        <v>9</v>
      </c>
      <c r="R14" s="99">
        <v>3228575748</v>
      </c>
      <c r="S14" s="107" t="s">
        <v>1330</v>
      </c>
      <c r="T14" s="107" t="s">
        <v>1408</v>
      </c>
      <c r="U14" s="107" t="s">
        <v>558</v>
      </c>
      <c r="V14" s="107" t="s">
        <v>1541</v>
      </c>
      <c r="W14" s="117">
        <v>2</v>
      </c>
      <c r="X14" s="166">
        <v>44340</v>
      </c>
      <c r="Y14" s="199">
        <f t="shared" si="0"/>
        <v>29.383333333333333</v>
      </c>
      <c r="Z14" s="199">
        <f t="shared" si="1"/>
        <v>6.4805555555555552</v>
      </c>
    </row>
    <row r="15" spans="1:26" x14ac:dyDescent="0.3">
      <c r="A15" s="100">
        <f t="shared" si="2"/>
        <v>12</v>
      </c>
      <c r="B15" s="111">
        <v>1090449276</v>
      </c>
      <c r="C15" s="115" t="s">
        <v>1553</v>
      </c>
      <c r="D15" s="100" t="s">
        <v>337</v>
      </c>
      <c r="E15" s="100" t="s">
        <v>1158</v>
      </c>
      <c r="F15" s="100" t="s">
        <v>1574</v>
      </c>
      <c r="G15" s="105">
        <v>882000</v>
      </c>
      <c r="H15" s="113">
        <v>44105</v>
      </c>
      <c r="I15" s="99" t="s">
        <v>1040</v>
      </c>
      <c r="J15" s="112">
        <v>33734</v>
      </c>
      <c r="K15" s="202">
        <v>28.691666666666666</v>
      </c>
      <c r="L15" s="108" t="s">
        <v>1052</v>
      </c>
      <c r="M15" s="108" t="s">
        <v>1053</v>
      </c>
      <c r="N15" s="98" t="s">
        <v>1555</v>
      </c>
      <c r="O15" s="98" t="s">
        <v>1258</v>
      </c>
      <c r="P15" s="99" t="s">
        <v>338</v>
      </c>
      <c r="Q15" s="99" t="s">
        <v>322</v>
      </c>
      <c r="R15" s="99"/>
      <c r="S15" s="107"/>
      <c r="T15" s="107" t="s">
        <v>1539</v>
      </c>
      <c r="U15" s="107" t="s">
        <v>1556</v>
      </c>
      <c r="V15" s="107" t="s">
        <v>1542</v>
      </c>
      <c r="W15" s="117">
        <v>0</v>
      </c>
      <c r="X15" s="166">
        <v>44340</v>
      </c>
      <c r="Y15" s="199">
        <f t="shared" si="0"/>
        <v>29.038888888888888</v>
      </c>
      <c r="Z15" s="199">
        <f t="shared" si="1"/>
        <v>0.64722222222222225</v>
      </c>
    </row>
    <row r="16" spans="1:26" x14ac:dyDescent="0.3">
      <c r="A16" s="100">
        <f t="shared" si="2"/>
        <v>13</v>
      </c>
      <c r="B16" s="111">
        <v>1093760952</v>
      </c>
      <c r="C16" s="126" t="s">
        <v>949</v>
      </c>
      <c r="D16" s="100" t="s">
        <v>1074</v>
      </c>
      <c r="E16" s="100" t="s">
        <v>1073</v>
      </c>
      <c r="F16" s="100" t="s">
        <v>1570</v>
      </c>
      <c r="G16" s="105">
        <v>882000</v>
      </c>
      <c r="H16" s="113">
        <v>42010</v>
      </c>
      <c r="I16" s="99" t="s">
        <v>1041</v>
      </c>
      <c r="J16" s="112">
        <v>33687</v>
      </c>
      <c r="K16" s="202">
        <v>28.819444444444443</v>
      </c>
      <c r="L16" s="108" t="s">
        <v>1052</v>
      </c>
      <c r="M16" s="108" t="s">
        <v>1055</v>
      </c>
      <c r="N16" s="98" t="s">
        <v>1192</v>
      </c>
      <c r="O16" s="98" t="s">
        <v>1298</v>
      </c>
      <c r="P16" s="99" t="s">
        <v>1299</v>
      </c>
      <c r="Q16" s="109" t="s">
        <v>322</v>
      </c>
      <c r="R16" s="99">
        <v>3114884486</v>
      </c>
      <c r="S16" s="107" t="s">
        <v>1332</v>
      </c>
      <c r="T16" s="107" t="s">
        <v>1408</v>
      </c>
      <c r="U16" s="107" t="s">
        <v>1524</v>
      </c>
      <c r="V16" s="107" t="s">
        <v>1315</v>
      </c>
      <c r="W16" s="117">
        <v>1</v>
      </c>
      <c r="X16" s="166">
        <v>44340</v>
      </c>
      <c r="Y16" s="199">
        <f t="shared" si="0"/>
        <v>29.166666666666668</v>
      </c>
      <c r="Z16" s="199">
        <f t="shared" si="1"/>
        <v>6.3833333333333337</v>
      </c>
    </row>
    <row r="17" spans="1:26" x14ac:dyDescent="0.3">
      <c r="A17" s="100">
        <f t="shared" si="2"/>
        <v>14</v>
      </c>
      <c r="B17" s="111">
        <v>1093734770</v>
      </c>
      <c r="C17" s="115" t="s">
        <v>950</v>
      </c>
      <c r="D17" s="100" t="s">
        <v>1051</v>
      </c>
      <c r="E17" s="100" t="s">
        <v>1049</v>
      </c>
      <c r="F17" s="100" t="s">
        <v>1570</v>
      </c>
      <c r="G17" s="105">
        <v>988900</v>
      </c>
      <c r="H17" s="113">
        <v>40910</v>
      </c>
      <c r="I17" s="99" t="s">
        <v>1040</v>
      </c>
      <c r="J17" s="112">
        <v>32084</v>
      </c>
      <c r="K17" s="202">
        <v>33.211111111111109</v>
      </c>
      <c r="L17" s="108" t="s">
        <v>1052</v>
      </c>
      <c r="M17" s="108" t="s">
        <v>1055</v>
      </c>
      <c r="N17" s="98" t="s">
        <v>1254</v>
      </c>
      <c r="O17" s="98" t="s">
        <v>1296</v>
      </c>
      <c r="P17" s="99" t="s">
        <v>338</v>
      </c>
      <c r="Q17" s="109" t="s">
        <v>322</v>
      </c>
      <c r="R17" s="99">
        <v>3208058227</v>
      </c>
      <c r="S17" s="107" t="s">
        <v>1333</v>
      </c>
      <c r="T17" s="107" t="s">
        <v>1405</v>
      </c>
      <c r="U17" s="107" t="s">
        <v>1405</v>
      </c>
      <c r="V17" s="107" t="s">
        <v>1541</v>
      </c>
      <c r="X17" s="166">
        <v>44340</v>
      </c>
      <c r="Y17" s="199">
        <f t="shared" si="0"/>
        <v>33.55833333333333</v>
      </c>
      <c r="Z17" s="199">
        <f t="shared" si="1"/>
        <v>9.3944444444444439</v>
      </c>
    </row>
    <row r="18" spans="1:26" x14ac:dyDescent="0.3">
      <c r="A18" s="100">
        <f t="shared" si="2"/>
        <v>15</v>
      </c>
      <c r="B18" s="111">
        <v>1090451346</v>
      </c>
      <c r="C18" s="126" t="s">
        <v>952</v>
      </c>
      <c r="D18" s="100" t="s">
        <v>1077</v>
      </c>
      <c r="E18" s="100" t="s">
        <v>1075</v>
      </c>
      <c r="F18" s="100" t="s">
        <v>1571</v>
      </c>
      <c r="G18" s="105">
        <v>1231600</v>
      </c>
      <c r="H18" s="113">
        <v>42627</v>
      </c>
      <c r="I18" s="99" t="s">
        <v>1041</v>
      </c>
      <c r="J18" s="112">
        <v>33797</v>
      </c>
      <c r="K18" s="202">
        <v>28.519444444444446</v>
      </c>
      <c r="L18" s="108" t="s">
        <v>1059</v>
      </c>
      <c r="M18" s="108" t="s">
        <v>1055</v>
      </c>
      <c r="N18" s="98" t="s">
        <v>1269</v>
      </c>
      <c r="O18" s="98" t="s">
        <v>1268</v>
      </c>
      <c r="P18" s="99" t="s">
        <v>1188</v>
      </c>
      <c r="Q18" s="99">
        <v>4</v>
      </c>
      <c r="R18" s="99">
        <v>3188024615</v>
      </c>
      <c r="S18" s="107" t="s">
        <v>1169</v>
      </c>
      <c r="T18" s="107" t="s">
        <v>1406</v>
      </c>
      <c r="U18" s="107" t="s">
        <v>1497</v>
      </c>
      <c r="V18" s="107" t="s">
        <v>1542</v>
      </c>
      <c r="W18" s="117">
        <v>0</v>
      </c>
      <c r="X18" s="166">
        <v>44340</v>
      </c>
      <c r="Y18" s="199">
        <f t="shared" si="0"/>
        <v>28.866666666666667</v>
      </c>
      <c r="Z18" s="199">
        <f t="shared" si="1"/>
        <v>4.6944444444444446</v>
      </c>
    </row>
    <row r="19" spans="1:26" x14ac:dyDescent="0.3">
      <c r="A19" s="100">
        <f t="shared" si="2"/>
        <v>16</v>
      </c>
      <c r="B19" s="111">
        <v>37391604</v>
      </c>
      <c r="C19" s="115" t="s">
        <v>953</v>
      </c>
      <c r="D19" s="100" t="s">
        <v>1063</v>
      </c>
      <c r="E19" s="100" t="s">
        <v>1062</v>
      </c>
      <c r="F19" s="100" t="s">
        <v>1574</v>
      </c>
      <c r="G19" s="105">
        <v>882000</v>
      </c>
      <c r="H19" s="113">
        <v>43021</v>
      </c>
      <c r="I19" s="99" t="s">
        <v>1041</v>
      </c>
      <c r="J19" s="112">
        <v>30728</v>
      </c>
      <c r="K19" s="202">
        <v>36.924999999999997</v>
      </c>
      <c r="L19" s="108" t="s">
        <v>1052</v>
      </c>
      <c r="M19" s="108" t="s">
        <v>1055</v>
      </c>
      <c r="N19" s="98" t="s">
        <v>1216</v>
      </c>
      <c r="O19" s="98" t="s">
        <v>1171</v>
      </c>
      <c r="P19" s="99" t="s">
        <v>705</v>
      </c>
      <c r="Q19" s="109" t="s">
        <v>322</v>
      </c>
      <c r="R19" s="99">
        <v>3223755121</v>
      </c>
      <c r="S19" s="107" t="s">
        <v>1217</v>
      </c>
      <c r="T19" s="107" t="s">
        <v>1408</v>
      </c>
      <c r="U19" s="107" t="s">
        <v>1523</v>
      </c>
      <c r="V19" s="107" t="s">
        <v>1542</v>
      </c>
      <c r="W19" s="117">
        <v>1</v>
      </c>
      <c r="X19" s="166">
        <v>44340</v>
      </c>
      <c r="Y19" s="199">
        <f t="shared" si="0"/>
        <v>37.272222222222226</v>
      </c>
      <c r="Z19" s="199">
        <f t="shared" si="1"/>
        <v>3.6138888888888889</v>
      </c>
    </row>
    <row r="20" spans="1:26" x14ac:dyDescent="0.3">
      <c r="A20" s="100">
        <f t="shared" si="2"/>
        <v>17</v>
      </c>
      <c r="B20" s="111">
        <v>88208287</v>
      </c>
      <c r="C20" s="126" t="s">
        <v>954</v>
      </c>
      <c r="D20" s="100" t="s">
        <v>1420</v>
      </c>
      <c r="E20" s="100" t="s">
        <v>1049</v>
      </c>
      <c r="F20" s="100" t="s">
        <v>1571</v>
      </c>
      <c r="G20" s="128">
        <v>882000</v>
      </c>
      <c r="H20" s="113">
        <v>41072</v>
      </c>
      <c r="I20" s="99" t="s">
        <v>1040</v>
      </c>
      <c r="J20" s="112">
        <v>27143</v>
      </c>
      <c r="K20" s="202">
        <v>46.736111111111114</v>
      </c>
      <c r="L20" s="108" t="s">
        <v>1052</v>
      </c>
      <c r="M20" s="108" t="s">
        <v>1058</v>
      </c>
      <c r="N20" s="98" t="s">
        <v>1221</v>
      </c>
      <c r="O20" s="152" t="s">
        <v>1270</v>
      </c>
      <c r="P20" s="99" t="s">
        <v>1188</v>
      </c>
      <c r="Q20" s="109">
        <v>7</v>
      </c>
      <c r="R20" s="99">
        <v>3143465507</v>
      </c>
      <c r="S20" s="107" t="s">
        <v>1335</v>
      </c>
      <c r="T20" s="107" t="s">
        <v>1404</v>
      </c>
      <c r="U20" s="107" t="s">
        <v>1525</v>
      </c>
      <c r="V20" s="107" t="s">
        <v>1541</v>
      </c>
      <c r="W20" s="117">
        <v>0</v>
      </c>
      <c r="X20" s="166">
        <v>44340</v>
      </c>
      <c r="Y20" s="199">
        <f t="shared" si="0"/>
        <v>47.083333333333336</v>
      </c>
      <c r="Z20" s="199">
        <f t="shared" si="1"/>
        <v>8.9499999999999993</v>
      </c>
    </row>
    <row r="21" spans="1:26" x14ac:dyDescent="0.3">
      <c r="A21" s="100">
        <f t="shared" si="2"/>
        <v>18</v>
      </c>
      <c r="B21" s="111">
        <v>7350442</v>
      </c>
      <c r="C21" s="126" t="s">
        <v>955</v>
      </c>
      <c r="D21" s="100" t="s">
        <v>1420</v>
      </c>
      <c r="E21" s="100" t="s">
        <v>1158</v>
      </c>
      <c r="F21" s="100" t="s">
        <v>1570</v>
      </c>
      <c r="G21" s="128">
        <v>882000</v>
      </c>
      <c r="H21" s="113">
        <v>39748</v>
      </c>
      <c r="I21" s="99" t="s">
        <v>1040</v>
      </c>
      <c r="J21" s="112">
        <v>26598</v>
      </c>
      <c r="K21" s="202">
        <v>48.230555555555554</v>
      </c>
      <c r="L21" s="108" t="s">
        <v>1052</v>
      </c>
      <c r="M21" s="108" t="s">
        <v>1058</v>
      </c>
      <c r="N21" s="98" t="s">
        <v>1240</v>
      </c>
      <c r="O21" s="152" t="s">
        <v>1292</v>
      </c>
      <c r="P21" s="99" t="s">
        <v>338</v>
      </c>
      <c r="Q21" s="109" t="s">
        <v>322</v>
      </c>
      <c r="R21" s="99">
        <v>3133815723</v>
      </c>
      <c r="S21" s="107" t="s">
        <v>1526</v>
      </c>
      <c r="T21" s="107" t="s">
        <v>1404</v>
      </c>
      <c r="U21" s="107" t="s">
        <v>933</v>
      </c>
      <c r="V21" s="107" t="s">
        <v>1541</v>
      </c>
      <c r="X21" s="166">
        <v>44340</v>
      </c>
      <c r="Y21" s="199">
        <f t="shared" si="0"/>
        <v>48.577777777777776</v>
      </c>
      <c r="Z21" s="199">
        <f t="shared" si="1"/>
        <v>12.574999999999999</v>
      </c>
    </row>
    <row r="22" spans="1:26" x14ac:dyDescent="0.3">
      <c r="A22" s="100">
        <f t="shared" si="2"/>
        <v>19</v>
      </c>
      <c r="B22" s="111">
        <v>1090495470</v>
      </c>
      <c r="C22" s="115" t="s">
        <v>956</v>
      </c>
      <c r="D22" s="100" t="s">
        <v>1543</v>
      </c>
      <c r="E22" s="100" t="s">
        <v>1060</v>
      </c>
      <c r="F22" s="100" t="s">
        <v>1571</v>
      </c>
      <c r="G22" s="105">
        <v>1231600</v>
      </c>
      <c r="H22" s="113">
        <v>43543</v>
      </c>
      <c r="I22" s="99" t="s">
        <v>1041</v>
      </c>
      <c r="J22" s="112">
        <v>35147</v>
      </c>
      <c r="K22" s="202">
        <v>24.822222222222223</v>
      </c>
      <c r="L22" s="108" t="s">
        <v>1059</v>
      </c>
      <c r="M22" s="108" t="s">
        <v>1055</v>
      </c>
      <c r="N22" s="98" t="s">
        <v>1173</v>
      </c>
      <c r="O22" s="98" t="s">
        <v>1174</v>
      </c>
      <c r="P22" s="99" t="s">
        <v>1175</v>
      </c>
      <c r="Q22" s="109" t="s">
        <v>322</v>
      </c>
      <c r="R22" s="99">
        <v>3123785172</v>
      </c>
      <c r="S22" s="107" t="s">
        <v>1176</v>
      </c>
      <c r="T22" s="107" t="s">
        <v>1406</v>
      </c>
      <c r="U22" s="107" t="s">
        <v>1498</v>
      </c>
      <c r="V22" s="107" t="s">
        <v>1542</v>
      </c>
      <c r="W22" s="117">
        <v>0</v>
      </c>
      <c r="X22" s="166">
        <v>44340</v>
      </c>
      <c r="Y22" s="199">
        <f t="shared" si="0"/>
        <v>25.169444444444444</v>
      </c>
      <c r="Z22" s="199">
        <f t="shared" si="1"/>
        <v>2.1805555555555554</v>
      </c>
    </row>
    <row r="23" spans="1:26" x14ac:dyDescent="0.3">
      <c r="A23" s="100">
        <f t="shared" si="2"/>
        <v>20</v>
      </c>
      <c r="B23" s="111">
        <v>13489541</v>
      </c>
      <c r="C23" s="126" t="s">
        <v>957</v>
      </c>
      <c r="D23" s="100" t="s">
        <v>337</v>
      </c>
      <c r="E23" s="100" t="s">
        <v>1081</v>
      </c>
      <c r="F23" s="100" t="s">
        <v>1571</v>
      </c>
      <c r="G23" s="105">
        <v>882000</v>
      </c>
      <c r="H23" s="113">
        <v>40575</v>
      </c>
      <c r="I23" s="99" t="s">
        <v>1040</v>
      </c>
      <c r="J23" s="112">
        <v>24453</v>
      </c>
      <c r="K23" s="202">
        <v>54.102777777777774</v>
      </c>
      <c r="L23" s="108" t="s">
        <v>1052</v>
      </c>
      <c r="M23" s="108" t="s">
        <v>1053</v>
      </c>
      <c r="N23" s="98" t="s">
        <v>1274</v>
      </c>
      <c r="O23" s="98" t="s">
        <v>1275</v>
      </c>
      <c r="P23" s="99" t="s">
        <v>1188</v>
      </c>
      <c r="Q23" s="99">
        <v>4</v>
      </c>
      <c r="R23" s="99">
        <v>3114458059</v>
      </c>
      <c r="S23" s="107" t="s">
        <v>1276</v>
      </c>
      <c r="T23" s="107" t="s">
        <v>1539</v>
      </c>
      <c r="U23" s="107" t="s">
        <v>847</v>
      </c>
      <c r="V23" s="107" t="s">
        <v>1541</v>
      </c>
      <c r="W23" s="117">
        <v>0</v>
      </c>
      <c r="X23" s="166">
        <v>44340</v>
      </c>
      <c r="Y23" s="199">
        <f t="shared" si="0"/>
        <v>54.45</v>
      </c>
      <c r="Z23" s="199">
        <f t="shared" si="1"/>
        <v>10.313888888888888</v>
      </c>
    </row>
    <row r="24" spans="1:26" x14ac:dyDescent="0.3">
      <c r="A24" s="100">
        <f t="shared" si="2"/>
        <v>21</v>
      </c>
      <c r="B24" s="111">
        <v>17590298</v>
      </c>
      <c r="C24" s="126" t="s">
        <v>958</v>
      </c>
      <c r="D24" s="100" t="s">
        <v>1084</v>
      </c>
      <c r="E24" s="100" t="s">
        <v>1083</v>
      </c>
      <c r="F24" s="100" t="s">
        <v>1573</v>
      </c>
      <c r="G24" s="105">
        <v>12492600</v>
      </c>
      <c r="H24" s="113">
        <v>39300</v>
      </c>
      <c r="I24" s="99" t="s">
        <v>1040</v>
      </c>
      <c r="J24" s="112">
        <v>27902</v>
      </c>
      <c r="K24" s="202">
        <v>44.658333333333331</v>
      </c>
      <c r="L24" s="108" t="s">
        <v>1059</v>
      </c>
      <c r="M24" s="108" t="s">
        <v>1058</v>
      </c>
      <c r="N24" s="150" t="s">
        <v>804</v>
      </c>
      <c r="O24" s="100" t="s">
        <v>1290</v>
      </c>
      <c r="P24" s="99" t="s">
        <v>1188</v>
      </c>
      <c r="Q24" s="107">
        <v>5</v>
      </c>
      <c r="R24" s="99">
        <v>3176820023</v>
      </c>
      <c r="S24" s="107" t="s">
        <v>1291</v>
      </c>
      <c r="T24" s="107" t="s">
        <v>1406</v>
      </c>
      <c r="U24" s="107" t="s">
        <v>1499</v>
      </c>
      <c r="V24" s="107" t="s">
        <v>1542</v>
      </c>
      <c r="W24" s="117">
        <v>0</v>
      </c>
      <c r="X24" s="166">
        <v>44340</v>
      </c>
      <c r="Y24" s="199">
        <f t="shared" si="0"/>
        <v>45.005555555555553</v>
      </c>
      <c r="Z24" s="199">
        <f t="shared" si="1"/>
        <v>13.8</v>
      </c>
    </row>
    <row r="25" spans="1:26" x14ac:dyDescent="0.3">
      <c r="A25" s="100">
        <f t="shared" si="2"/>
        <v>22</v>
      </c>
      <c r="B25" s="111">
        <v>79755344</v>
      </c>
      <c r="C25" s="126" t="s">
        <v>959</v>
      </c>
      <c r="D25" s="100" t="s">
        <v>1069</v>
      </c>
      <c r="E25" s="100" t="s">
        <v>1158</v>
      </c>
      <c r="F25" s="100" t="s">
        <v>1570</v>
      </c>
      <c r="G25" s="128">
        <v>1152600</v>
      </c>
      <c r="H25" s="141">
        <v>40182</v>
      </c>
      <c r="I25" s="127" t="s">
        <v>1040</v>
      </c>
      <c r="J25" s="142">
        <v>27387</v>
      </c>
      <c r="K25" s="204">
        <v>46.069444444444443</v>
      </c>
      <c r="L25" s="143" t="s">
        <v>1052</v>
      </c>
      <c r="M25" s="143" t="s">
        <v>1053</v>
      </c>
      <c r="N25" s="153" t="s">
        <v>702</v>
      </c>
      <c r="O25" s="154" t="s">
        <v>1278</v>
      </c>
      <c r="P25" s="127" t="s">
        <v>338</v>
      </c>
      <c r="Q25" s="109" t="s">
        <v>322</v>
      </c>
      <c r="R25" s="127">
        <v>3168648918</v>
      </c>
      <c r="S25" s="107" t="s">
        <v>1527</v>
      </c>
      <c r="T25" s="107" t="s">
        <v>1494</v>
      </c>
      <c r="U25" s="107" t="s">
        <v>706</v>
      </c>
      <c r="V25" s="107" t="s">
        <v>1541</v>
      </c>
      <c r="W25" s="117">
        <v>0</v>
      </c>
      <c r="X25" s="166">
        <v>44340</v>
      </c>
      <c r="Y25" s="199">
        <f t="shared" si="0"/>
        <v>46.416666666666664</v>
      </c>
      <c r="Z25" s="199">
        <f t="shared" si="1"/>
        <v>11.388888888888889</v>
      </c>
    </row>
    <row r="26" spans="1:26" x14ac:dyDescent="0.3">
      <c r="A26" s="100">
        <f t="shared" si="2"/>
        <v>23</v>
      </c>
      <c r="B26" s="111">
        <v>1093738187</v>
      </c>
      <c r="C26" s="126" t="s">
        <v>960</v>
      </c>
      <c r="D26" s="100" t="s">
        <v>1531</v>
      </c>
      <c r="E26" s="100" t="s">
        <v>1081</v>
      </c>
      <c r="F26" s="100" t="s">
        <v>1574</v>
      </c>
      <c r="G26" s="105">
        <v>1208200</v>
      </c>
      <c r="H26" s="113">
        <v>40549</v>
      </c>
      <c r="I26" s="99" t="s">
        <v>1040</v>
      </c>
      <c r="J26" s="112">
        <v>31793</v>
      </c>
      <c r="K26" s="202">
        <v>34.008333333333333</v>
      </c>
      <c r="L26" s="108" t="s">
        <v>1052</v>
      </c>
      <c r="M26" s="108" t="s">
        <v>1058</v>
      </c>
      <c r="N26" s="98" t="s">
        <v>1168</v>
      </c>
      <c r="O26" s="98" t="s">
        <v>1258</v>
      </c>
      <c r="P26" s="99" t="s">
        <v>705</v>
      </c>
      <c r="Q26" s="109" t="s">
        <v>322</v>
      </c>
      <c r="R26" s="99">
        <v>3102297411</v>
      </c>
      <c r="S26" s="107" t="s">
        <v>1337</v>
      </c>
      <c r="T26" s="107" t="s">
        <v>1407</v>
      </c>
      <c r="U26" s="107" t="s">
        <v>910</v>
      </c>
      <c r="V26" s="107" t="s">
        <v>1541</v>
      </c>
      <c r="W26" s="117">
        <v>1</v>
      </c>
      <c r="X26" s="166">
        <v>44340</v>
      </c>
      <c r="Y26" s="199">
        <f t="shared" si="0"/>
        <v>34.355555555555554</v>
      </c>
      <c r="Z26" s="199">
        <f t="shared" si="1"/>
        <v>10.383333333333333</v>
      </c>
    </row>
    <row r="27" spans="1:26" x14ac:dyDescent="0.3">
      <c r="A27" s="100">
        <f t="shared" si="2"/>
        <v>24</v>
      </c>
      <c r="B27" s="111">
        <v>88032000</v>
      </c>
      <c r="C27" s="126" t="s">
        <v>961</v>
      </c>
      <c r="D27" s="100" t="s">
        <v>1401</v>
      </c>
      <c r="E27" s="100" t="s">
        <v>1158</v>
      </c>
      <c r="F27" s="100" t="s">
        <v>1570</v>
      </c>
      <c r="G27" s="105">
        <v>882000</v>
      </c>
      <c r="H27" s="113">
        <v>40371</v>
      </c>
      <c r="I27" s="99" t="s">
        <v>1040</v>
      </c>
      <c r="J27" s="112">
        <v>29131</v>
      </c>
      <c r="K27" s="202">
        <v>41.294444444444444</v>
      </c>
      <c r="L27" s="108" t="s">
        <v>1052</v>
      </c>
      <c r="M27" s="108" t="s">
        <v>1055</v>
      </c>
      <c r="N27" s="98" t="s">
        <v>1434</v>
      </c>
      <c r="O27" s="98" t="s">
        <v>1239</v>
      </c>
      <c r="P27" s="99" t="s">
        <v>45</v>
      </c>
      <c r="Q27" s="109" t="s">
        <v>322</v>
      </c>
      <c r="R27" s="99">
        <v>3208475247</v>
      </c>
      <c r="S27" s="107" t="s">
        <v>1478</v>
      </c>
      <c r="T27" s="107" t="s">
        <v>1404</v>
      </c>
      <c r="U27" s="107" t="s">
        <v>933</v>
      </c>
      <c r="V27" s="107" t="s">
        <v>1541</v>
      </c>
      <c r="W27" s="117">
        <v>1</v>
      </c>
      <c r="X27" s="166">
        <v>44340</v>
      </c>
      <c r="Y27" s="199">
        <f t="shared" si="0"/>
        <v>41.641666666666666</v>
      </c>
      <c r="Z27" s="199">
        <f t="shared" si="1"/>
        <v>10.866666666666667</v>
      </c>
    </row>
    <row r="28" spans="1:26" x14ac:dyDescent="0.3">
      <c r="A28" s="100">
        <f t="shared" si="2"/>
        <v>25</v>
      </c>
      <c r="B28" s="111">
        <v>1090414620</v>
      </c>
      <c r="C28" s="126" t="s">
        <v>962</v>
      </c>
      <c r="D28" s="100" t="s">
        <v>1420</v>
      </c>
      <c r="E28" s="100" t="s">
        <v>1049</v>
      </c>
      <c r="F28" s="100" t="s">
        <v>1570</v>
      </c>
      <c r="G28" s="105">
        <v>882000</v>
      </c>
      <c r="H28" s="113">
        <v>43152</v>
      </c>
      <c r="I28" s="99" t="s">
        <v>1040</v>
      </c>
      <c r="J28" s="112">
        <v>32923</v>
      </c>
      <c r="K28" s="202">
        <v>30.916666666666668</v>
      </c>
      <c r="L28" s="108" t="s">
        <v>1052</v>
      </c>
      <c r="M28" s="108" t="s">
        <v>1055</v>
      </c>
      <c r="N28" s="98" t="s">
        <v>1231</v>
      </c>
      <c r="O28" s="98" t="s">
        <v>1300</v>
      </c>
      <c r="P28" s="99" t="s">
        <v>338</v>
      </c>
      <c r="Q28" s="109" t="s">
        <v>322</v>
      </c>
      <c r="R28" s="99">
        <v>3157574505</v>
      </c>
      <c r="S28" s="107" t="s">
        <v>1338</v>
      </c>
      <c r="T28" s="107" t="s">
        <v>1405</v>
      </c>
      <c r="U28" s="107" t="s">
        <v>1494</v>
      </c>
      <c r="V28" s="107" t="s">
        <v>1542</v>
      </c>
      <c r="W28" s="117">
        <v>0</v>
      </c>
      <c r="X28" s="166">
        <v>44340</v>
      </c>
      <c r="Y28" s="199">
        <f t="shared" si="0"/>
        <v>31.263888888888889</v>
      </c>
      <c r="Z28" s="199">
        <f t="shared" si="1"/>
        <v>3.2583333333333333</v>
      </c>
    </row>
    <row r="29" spans="1:26" x14ac:dyDescent="0.3">
      <c r="A29" s="100">
        <f t="shared" si="2"/>
        <v>26</v>
      </c>
      <c r="B29" s="111">
        <v>93082197</v>
      </c>
      <c r="C29" s="126" t="s">
        <v>963</v>
      </c>
      <c r="D29" s="100" t="s">
        <v>1531</v>
      </c>
      <c r="E29" s="100" t="s">
        <v>1081</v>
      </c>
      <c r="F29" s="100" t="s">
        <v>1570</v>
      </c>
      <c r="G29" s="105">
        <v>1208200</v>
      </c>
      <c r="H29" s="113">
        <v>39615</v>
      </c>
      <c r="I29" s="99" t="s">
        <v>1040</v>
      </c>
      <c r="J29" s="112">
        <v>22813</v>
      </c>
      <c r="K29" s="202">
        <v>58.591666666666669</v>
      </c>
      <c r="L29" s="108" t="s">
        <v>1057</v>
      </c>
      <c r="M29" s="108" t="s">
        <v>1055</v>
      </c>
      <c r="N29" s="98" t="s">
        <v>1220</v>
      </c>
      <c r="O29" s="98" t="s">
        <v>1301</v>
      </c>
      <c r="P29" s="99" t="s">
        <v>1188</v>
      </c>
      <c r="Q29" s="99">
        <v>4</v>
      </c>
      <c r="R29" s="99">
        <v>3164649341</v>
      </c>
      <c r="S29" s="107" t="s">
        <v>1339</v>
      </c>
      <c r="T29" s="107" t="s">
        <v>1407</v>
      </c>
      <c r="U29" s="107" t="s">
        <v>1500</v>
      </c>
      <c r="V29" s="107" t="s">
        <v>1542</v>
      </c>
      <c r="W29" s="117">
        <v>0</v>
      </c>
      <c r="X29" s="166">
        <v>44340</v>
      </c>
      <c r="Y29" s="199">
        <f t="shared" si="0"/>
        <v>58.93888888888889</v>
      </c>
      <c r="Z29" s="199">
        <f t="shared" si="1"/>
        <v>12.938888888888888</v>
      </c>
    </row>
    <row r="30" spans="1:26" x14ac:dyDescent="0.3">
      <c r="A30" s="100">
        <f t="shared" si="2"/>
        <v>27</v>
      </c>
      <c r="B30" s="111">
        <v>13172362</v>
      </c>
      <c r="C30" s="115" t="s">
        <v>964</v>
      </c>
      <c r="D30" s="100" t="s">
        <v>1531</v>
      </c>
      <c r="E30" s="100" t="s">
        <v>1422</v>
      </c>
      <c r="F30" s="100" t="s">
        <v>1573</v>
      </c>
      <c r="G30" s="105">
        <v>1208200</v>
      </c>
      <c r="H30" s="113">
        <v>39387</v>
      </c>
      <c r="I30" s="99" t="s">
        <v>1040</v>
      </c>
      <c r="J30" s="112">
        <v>23780</v>
      </c>
      <c r="K30" s="202">
        <v>55.95</v>
      </c>
      <c r="L30" s="108" t="s">
        <v>1070</v>
      </c>
      <c r="M30" s="108" t="s">
        <v>1055</v>
      </c>
      <c r="N30" s="98" t="s">
        <v>1286</v>
      </c>
      <c r="O30" s="98" t="s">
        <v>1258</v>
      </c>
      <c r="P30" s="99" t="s">
        <v>705</v>
      </c>
      <c r="Q30" s="109" t="s">
        <v>322</v>
      </c>
      <c r="R30" s="99">
        <v>3102297411</v>
      </c>
      <c r="S30" s="107" t="s">
        <v>1340</v>
      </c>
      <c r="T30" s="107" t="s">
        <v>1407</v>
      </c>
      <c r="U30" s="107" t="s">
        <v>926</v>
      </c>
      <c r="V30" s="107" t="s">
        <v>1541</v>
      </c>
      <c r="W30" s="117">
        <v>0</v>
      </c>
      <c r="X30" s="166">
        <v>44340</v>
      </c>
      <c r="Y30" s="199">
        <f t="shared" si="0"/>
        <v>56.297222222222224</v>
      </c>
      <c r="Z30" s="199">
        <f t="shared" si="1"/>
        <v>13.563888888888888</v>
      </c>
    </row>
    <row r="31" spans="1:26" x14ac:dyDescent="0.3">
      <c r="A31" s="100">
        <f t="shared" si="2"/>
        <v>28</v>
      </c>
      <c r="B31" s="111">
        <v>60442579</v>
      </c>
      <c r="C31" s="115" t="s">
        <v>965</v>
      </c>
      <c r="D31" s="100" t="s">
        <v>1074</v>
      </c>
      <c r="E31" s="100" t="s">
        <v>1073</v>
      </c>
      <c r="F31" s="100" t="s">
        <v>1574</v>
      </c>
      <c r="G31" s="105">
        <v>882000</v>
      </c>
      <c r="H31" s="113">
        <v>39387</v>
      </c>
      <c r="I31" s="99" t="s">
        <v>1041</v>
      </c>
      <c r="J31" s="112">
        <v>29006</v>
      </c>
      <c r="K31" s="202">
        <v>41.636111111111113</v>
      </c>
      <c r="L31" s="108" t="s">
        <v>1057</v>
      </c>
      <c r="M31" s="108" t="s">
        <v>1058</v>
      </c>
      <c r="N31" s="98" t="s">
        <v>1435</v>
      </c>
      <c r="O31" s="98" t="s">
        <v>88</v>
      </c>
      <c r="P31" s="99" t="s">
        <v>121</v>
      </c>
      <c r="Q31" s="109" t="s">
        <v>322</v>
      </c>
      <c r="R31" s="99">
        <v>3213790572</v>
      </c>
      <c r="S31" s="107" t="s">
        <v>1479</v>
      </c>
      <c r="T31" s="107" t="s">
        <v>1405</v>
      </c>
      <c r="U31" s="107" t="s">
        <v>1405</v>
      </c>
      <c r="V31" s="107" t="s">
        <v>1541</v>
      </c>
      <c r="W31" s="117">
        <v>1</v>
      </c>
      <c r="X31" s="166">
        <v>44340</v>
      </c>
      <c r="Y31" s="199">
        <f t="shared" si="0"/>
        <v>41.983333333333334</v>
      </c>
      <c r="Z31" s="199">
        <f t="shared" si="1"/>
        <v>13.563888888888888</v>
      </c>
    </row>
    <row r="32" spans="1:26" x14ac:dyDescent="0.3">
      <c r="A32" s="100">
        <f t="shared" si="2"/>
        <v>29</v>
      </c>
      <c r="B32" s="111">
        <v>37393189</v>
      </c>
      <c r="C32" s="126" t="s">
        <v>967</v>
      </c>
      <c r="D32" s="100" t="s">
        <v>1090</v>
      </c>
      <c r="E32" s="100" t="s">
        <v>1073</v>
      </c>
      <c r="F32" s="100" t="s">
        <v>1571</v>
      </c>
      <c r="G32" s="105">
        <v>2256700</v>
      </c>
      <c r="H32" s="113">
        <v>39688</v>
      </c>
      <c r="I32" s="99" t="s">
        <v>1041</v>
      </c>
      <c r="J32" s="112">
        <v>30811</v>
      </c>
      <c r="K32" s="202">
        <v>36.694444444444443</v>
      </c>
      <c r="L32" s="108" t="s">
        <v>1059</v>
      </c>
      <c r="M32" s="108" t="s">
        <v>1055</v>
      </c>
      <c r="N32" s="98" t="s">
        <v>1248</v>
      </c>
      <c r="O32" s="98" t="s">
        <v>1302</v>
      </c>
      <c r="P32" s="99" t="s">
        <v>1188</v>
      </c>
      <c r="Q32" s="99">
        <v>5</v>
      </c>
      <c r="R32" s="99">
        <v>3103316056</v>
      </c>
      <c r="S32" s="107" t="s">
        <v>1205</v>
      </c>
      <c r="T32" s="107" t="s">
        <v>1406</v>
      </c>
      <c r="U32" s="107" t="s">
        <v>1497</v>
      </c>
      <c r="V32" s="107" t="s">
        <v>1541</v>
      </c>
      <c r="W32" s="117">
        <v>2</v>
      </c>
      <c r="X32" s="166">
        <v>44340</v>
      </c>
      <c r="Y32" s="199">
        <f t="shared" si="0"/>
        <v>37.041666666666664</v>
      </c>
      <c r="Z32" s="199">
        <f t="shared" si="1"/>
        <v>12.738888888888889</v>
      </c>
    </row>
    <row r="33" spans="1:26" x14ac:dyDescent="0.3">
      <c r="A33" s="100">
        <f t="shared" si="2"/>
        <v>30</v>
      </c>
      <c r="B33" s="111">
        <v>1093750755</v>
      </c>
      <c r="C33" s="126" t="s">
        <v>968</v>
      </c>
      <c r="D33" s="100" t="s">
        <v>1420</v>
      </c>
      <c r="E33" s="100" t="s">
        <v>1158</v>
      </c>
      <c r="F33" s="100" t="s">
        <v>1569</v>
      </c>
      <c r="G33" s="105">
        <v>882000</v>
      </c>
      <c r="H33" s="113">
        <v>42325</v>
      </c>
      <c r="I33" s="99" t="s">
        <v>1040</v>
      </c>
      <c r="J33" s="112">
        <v>32645</v>
      </c>
      <c r="K33" s="202">
        <v>31.672222222222221</v>
      </c>
      <c r="L33" s="108" t="s">
        <v>1059</v>
      </c>
      <c r="M33" s="108" t="s">
        <v>1055</v>
      </c>
      <c r="N33" s="98" t="s">
        <v>279</v>
      </c>
      <c r="O33" s="98" t="s">
        <v>1303</v>
      </c>
      <c r="P33" s="99" t="s">
        <v>1188</v>
      </c>
      <c r="Q33" s="107">
        <v>6</v>
      </c>
      <c r="R33" s="99">
        <v>3202252053</v>
      </c>
      <c r="S33" s="107" t="s">
        <v>1341</v>
      </c>
      <c r="T33" s="107" t="s">
        <v>1405</v>
      </c>
      <c r="U33" s="107" t="s">
        <v>1405</v>
      </c>
      <c r="V33" s="107" t="s">
        <v>1541</v>
      </c>
      <c r="W33" s="117">
        <v>0</v>
      </c>
      <c r="X33" s="166">
        <v>44340</v>
      </c>
      <c r="Y33" s="199">
        <f t="shared" si="0"/>
        <v>32.019444444444446</v>
      </c>
      <c r="Z33" s="199">
        <f t="shared" si="1"/>
        <v>5.5194444444444448</v>
      </c>
    </row>
    <row r="34" spans="1:26" x14ac:dyDescent="0.3">
      <c r="A34" s="100">
        <f t="shared" si="2"/>
        <v>31</v>
      </c>
      <c r="B34" s="111">
        <v>1193407582</v>
      </c>
      <c r="C34" s="126" t="s">
        <v>969</v>
      </c>
      <c r="D34" s="100" t="s">
        <v>1420</v>
      </c>
      <c r="E34" s="100" t="s">
        <v>1158</v>
      </c>
      <c r="F34" s="100" t="s">
        <v>1569</v>
      </c>
      <c r="G34" s="105">
        <v>882000</v>
      </c>
      <c r="H34" s="113">
        <v>43805</v>
      </c>
      <c r="I34" s="99" t="s">
        <v>1040</v>
      </c>
      <c r="J34" s="112">
        <v>35981</v>
      </c>
      <c r="K34" s="202">
        <v>22.538888888888888</v>
      </c>
      <c r="L34" s="108" t="s">
        <v>1070</v>
      </c>
      <c r="M34" s="108" t="s">
        <v>1055</v>
      </c>
      <c r="N34" s="98" t="s">
        <v>1223</v>
      </c>
      <c r="O34" s="98" t="s">
        <v>1277</v>
      </c>
      <c r="P34" s="99" t="s">
        <v>1188</v>
      </c>
      <c r="Q34" s="99">
        <v>6</v>
      </c>
      <c r="R34" s="99">
        <v>3209471992</v>
      </c>
      <c r="S34" s="107" t="s">
        <v>1342</v>
      </c>
      <c r="T34" s="107" t="s">
        <v>1405</v>
      </c>
      <c r="U34" s="107" t="s">
        <v>706</v>
      </c>
      <c r="V34" s="107" t="s">
        <v>1542</v>
      </c>
      <c r="W34" s="117">
        <v>0</v>
      </c>
      <c r="X34" s="166">
        <v>44340</v>
      </c>
      <c r="Y34" s="199">
        <f t="shared" si="0"/>
        <v>22.886111111111113</v>
      </c>
      <c r="Z34" s="199">
        <f t="shared" si="1"/>
        <v>1.4666666666666666</v>
      </c>
    </row>
    <row r="35" spans="1:26" x14ac:dyDescent="0.3">
      <c r="A35" s="100">
        <f t="shared" si="2"/>
        <v>32</v>
      </c>
      <c r="B35" s="111">
        <v>60390563</v>
      </c>
      <c r="C35" s="126" t="s">
        <v>971</v>
      </c>
      <c r="D35" s="100" t="s">
        <v>1093</v>
      </c>
      <c r="E35" s="100" t="s">
        <v>1075</v>
      </c>
      <c r="F35" s="100" t="s">
        <v>1574</v>
      </c>
      <c r="G35" s="105">
        <v>990300</v>
      </c>
      <c r="H35" s="113">
        <v>40332</v>
      </c>
      <c r="I35" s="99" t="s">
        <v>1041</v>
      </c>
      <c r="J35" s="112">
        <v>28804</v>
      </c>
      <c r="K35" s="202">
        <v>42.19166666666667</v>
      </c>
      <c r="L35" s="108" t="s">
        <v>1059</v>
      </c>
      <c r="M35" s="108" t="s">
        <v>1055</v>
      </c>
      <c r="N35" s="98" t="s">
        <v>709</v>
      </c>
      <c r="O35" s="156" t="s">
        <v>1304</v>
      </c>
      <c r="P35" s="99" t="s">
        <v>338</v>
      </c>
      <c r="Q35" s="109" t="s">
        <v>322</v>
      </c>
      <c r="R35" s="99">
        <v>3107972021</v>
      </c>
      <c r="S35" s="107" t="s">
        <v>1344</v>
      </c>
      <c r="T35" s="107" t="s">
        <v>1407</v>
      </c>
      <c r="U35" s="107" t="s">
        <v>1501</v>
      </c>
      <c r="V35" s="107" t="s">
        <v>1541</v>
      </c>
      <c r="X35" s="166">
        <v>44340</v>
      </c>
      <c r="Y35" s="199">
        <f t="shared" si="0"/>
        <v>42.538888888888891</v>
      </c>
      <c r="Z35" s="199">
        <f t="shared" si="1"/>
        <v>10.975</v>
      </c>
    </row>
    <row r="36" spans="1:26" x14ac:dyDescent="0.3">
      <c r="A36" s="100">
        <f t="shared" si="2"/>
        <v>33</v>
      </c>
      <c r="B36" s="111">
        <v>88308598</v>
      </c>
      <c r="C36" s="126" t="s">
        <v>972</v>
      </c>
      <c r="D36" s="100" t="s">
        <v>1094</v>
      </c>
      <c r="E36" s="100" t="s">
        <v>1049</v>
      </c>
      <c r="F36" s="100" t="s">
        <v>1574</v>
      </c>
      <c r="G36" s="105">
        <v>882000</v>
      </c>
      <c r="H36" s="113">
        <v>39751</v>
      </c>
      <c r="I36" s="99" t="s">
        <v>1040</v>
      </c>
      <c r="J36" s="112">
        <v>28778</v>
      </c>
      <c r="K36" s="202">
        <v>42.261111111111113</v>
      </c>
      <c r="L36" s="108" t="s">
        <v>1052</v>
      </c>
      <c r="M36" s="108" t="s">
        <v>1058</v>
      </c>
      <c r="N36" s="98" t="s">
        <v>1206</v>
      </c>
      <c r="O36" s="98" t="s">
        <v>1305</v>
      </c>
      <c r="P36" s="99" t="s">
        <v>338</v>
      </c>
      <c r="Q36" s="109" t="s">
        <v>322</v>
      </c>
      <c r="R36" s="99">
        <v>5487665</v>
      </c>
      <c r="S36" s="107" t="s">
        <v>1345</v>
      </c>
      <c r="T36" s="107" t="s">
        <v>1405</v>
      </c>
      <c r="U36" s="107" t="s">
        <v>1405</v>
      </c>
      <c r="V36" s="107" t="s">
        <v>1315</v>
      </c>
      <c r="W36" s="117">
        <v>1</v>
      </c>
      <c r="X36" s="166">
        <v>44340</v>
      </c>
      <c r="Y36" s="199">
        <f t="shared" ref="Y36:Y66" si="3">YEARFRAC(J36,X36)</f>
        <v>42.608333333333334</v>
      </c>
      <c r="Z36" s="199">
        <f t="shared" ref="Z36:Z66" si="4">YEARFRAC(H36,X36)</f>
        <v>12.566666666666666</v>
      </c>
    </row>
    <row r="37" spans="1:26" x14ac:dyDescent="0.3">
      <c r="A37" s="100">
        <f t="shared" si="2"/>
        <v>34</v>
      </c>
      <c r="B37" s="111">
        <v>1090501144</v>
      </c>
      <c r="C37" s="126" t="s">
        <v>973</v>
      </c>
      <c r="D37" s="100" t="s">
        <v>1096</v>
      </c>
      <c r="E37" s="100" t="s">
        <v>1095</v>
      </c>
      <c r="F37" s="100" t="s">
        <v>1570</v>
      </c>
      <c r="G37" s="128">
        <v>882000</v>
      </c>
      <c r="H37" s="113">
        <v>43888</v>
      </c>
      <c r="I37" s="99" t="s">
        <v>1041</v>
      </c>
      <c r="J37" s="112">
        <v>35345</v>
      </c>
      <c r="K37" s="202">
        <v>24.283333333333335</v>
      </c>
      <c r="L37" s="108" t="s">
        <v>1052</v>
      </c>
      <c r="M37" s="108" t="s">
        <v>1055</v>
      </c>
      <c r="N37" s="98" t="s">
        <v>1249</v>
      </c>
      <c r="O37" s="152" t="s">
        <v>447</v>
      </c>
      <c r="P37" s="99" t="s">
        <v>1188</v>
      </c>
      <c r="Q37" s="99">
        <v>7</v>
      </c>
      <c r="R37" s="99">
        <v>3165398337</v>
      </c>
      <c r="S37" s="107" t="s">
        <v>1346</v>
      </c>
      <c r="T37" s="107" t="s">
        <v>1494</v>
      </c>
      <c r="U37" s="107" t="s">
        <v>1529</v>
      </c>
      <c r="V37" s="107" t="s">
        <v>1542</v>
      </c>
      <c r="W37" s="117">
        <v>0</v>
      </c>
      <c r="X37" s="166">
        <v>44340</v>
      </c>
      <c r="Y37" s="199">
        <f t="shared" si="3"/>
        <v>24.630555555555556</v>
      </c>
      <c r="Z37" s="199">
        <f t="shared" si="4"/>
        <v>1.2416666666666667</v>
      </c>
    </row>
    <row r="38" spans="1:26" x14ac:dyDescent="0.3">
      <c r="A38" s="100">
        <f t="shared" si="2"/>
        <v>35</v>
      </c>
      <c r="B38" s="111">
        <v>1090460283</v>
      </c>
      <c r="C38" s="126" t="s">
        <v>975</v>
      </c>
      <c r="D38" s="100" t="s">
        <v>1093</v>
      </c>
      <c r="E38" s="100" t="s">
        <v>1075</v>
      </c>
      <c r="F38" s="100" t="s">
        <v>1570</v>
      </c>
      <c r="G38" s="105">
        <v>990500</v>
      </c>
      <c r="H38" s="113">
        <v>42217</v>
      </c>
      <c r="I38" s="99" t="s">
        <v>1041</v>
      </c>
      <c r="J38" s="112">
        <v>34004</v>
      </c>
      <c r="K38" s="202">
        <v>27.958333333333332</v>
      </c>
      <c r="L38" s="108" t="s">
        <v>1059</v>
      </c>
      <c r="M38" s="108" t="s">
        <v>1055</v>
      </c>
      <c r="N38" s="98" t="s">
        <v>1436</v>
      </c>
      <c r="O38" s="98" t="s">
        <v>1437</v>
      </c>
      <c r="P38" s="99" t="s">
        <v>1469</v>
      </c>
      <c r="Q38" s="99">
        <v>8</v>
      </c>
      <c r="R38" s="99">
        <v>3118846444</v>
      </c>
      <c r="S38" s="107" t="s">
        <v>1438</v>
      </c>
      <c r="T38" s="107" t="s">
        <v>1407</v>
      </c>
      <c r="U38" s="107" t="s">
        <v>1502</v>
      </c>
      <c r="V38" s="107" t="s">
        <v>1542</v>
      </c>
      <c r="W38" s="117">
        <v>2</v>
      </c>
      <c r="X38" s="166">
        <v>44340</v>
      </c>
      <c r="Y38" s="199">
        <f t="shared" si="3"/>
        <v>28.305555555555557</v>
      </c>
      <c r="Z38" s="199">
        <f t="shared" si="4"/>
        <v>5.8138888888888891</v>
      </c>
    </row>
    <row r="39" spans="1:26" ht="15" customHeight="1" x14ac:dyDescent="0.3">
      <c r="A39" s="100">
        <f t="shared" si="2"/>
        <v>36</v>
      </c>
      <c r="B39" s="111">
        <v>1104016852</v>
      </c>
      <c r="C39" s="126" t="s">
        <v>976</v>
      </c>
      <c r="D39" s="100" t="s">
        <v>920</v>
      </c>
      <c r="E39" s="100" t="s">
        <v>1049</v>
      </c>
      <c r="F39" s="100" t="s">
        <v>1574</v>
      </c>
      <c r="G39" s="128">
        <v>882000</v>
      </c>
      <c r="H39" s="113">
        <v>43871</v>
      </c>
      <c r="I39" s="99" t="s">
        <v>1040</v>
      </c>
      <c r="J39" s="112">
        <v>35776</v>
      </c>
      <c r="K39" s="202">
        <v>23.102777777777778</v>
      </c>
      <c r="L39" s="108" t="s">
        <v>1097</v>
      </c>
      <c r="M39" s="108" t="s">
        <v>1055</v>
      </c>
      <c r="N39" s="98" t="s">
        <v>1228</v>
      </c>
      <c r="O39" s="98" t="s">
        <v>1258</v>
      </c>
      <c r="P39" s="99" t="s">
        <v>338</v>
      </c>
      <c r="Q39" s="109" t="s">
        <v>322</v>
      </c>
      <c r="R39" s="99">
        <v>3023793712</v>
      </c>
      <c r="S39" s="107" t="s">
        <v>1347</v>
      </c>
      <c r="T39" s="107" t="s">
        <v>1494</v>
      </c>
      <c r="U39" s="107" t="s">
        <v>706</v>
      </c>
      <c r="V39" s="107" t="s">
        <v>1542</v>
      </c>
      <c r="W39" s="117">
        <v>0</v>
      </c>
      <c r="X39" s="166">
        <v>44340</v>
      </c>
      <c r="Y39" s="199">
        <f t="shared" si="3"/>
        <v>23.45</v>
      </c>
      <c r="Z39" s="199">
        <f t="shared" si="4"/>
        <v>1.288888888888889</v>
      </c>
    </row>
    <row r="40" spans="1:26" ht="15" customHeight="1" x14ac:dyDescent="0.3">
      <c r="A40" s="100">
        <f t="shared" si="2"/>
        <v>37</v>
      </c>
      <c r="B40" s="111">
        <v>1093790833</v>
      </c>
      <c r="C40" s="126" t="s">
        <v>1560</v>
      </c>
      <c r="D40" s="100" t="s">
        <v>920</v>
      </c>
      <c r="E40" s="100" t="s">
        <v>1158</v>
      </c>
      <c r="F40" s="100" t="s">
        <v>1574</v>
      </c>
      <c r="G40" s="128">
        <v>882000</v>
      </c>
      <c r="H40" s="113">
        <v>44105</v>
      </c>
      <c r="I40" s="99" t="s">
        <v>1040</v>
      </c>
      <c r="J40" s="112">
        <v>35603</v>
      </c>
      <c r="K40" s="202">
        <v>23.574999999999999</v>
      </c>
      <c r="L40" s="108" t="s">
        <v>1538</v>
      </c>
      <c r="M40" s="108" t="s">
        <v>1055</v>
      </c>
      <c r="N40" s="98" t="s">
        <v>1561</v>
      </c>
      <c r="O40" s="98" t="s">
        <v>1300</v>
      </c>
      <c r="P40" s="99" t="s">
        <v>338</v>
      </c>
      <c r="Q40" s="109" t="s">
        <v>322</v>
      </c>
      <c r="R40" s="99"/>
      <c r="S40" s="107"/>
      <c r="T40" s="107" t="s">
        <v>1494</v>
      </c>
      <c r="U40" s="107" t="s">
        <v>706</v>
      </c>
      <c r="V40" s="107" t="s">
        <v>1542</v>
      </c>
      <c r="W40" s="117">
        <v>0</v>
      </c>
      <c r="X40" s="166">
        <v>44340</v>
      </c>
      <c r="Y40" s="199">
        <f t="shared" si="3"/>
        <v>23.922222222222221</v>
      </c>
      <c r="Z40" s="199">
        <f t="shared" si="4"/>
        <v>0.64722222222222225</v>
      </c>
    </row>
    <row r="41" spans="1:26" ht="15" customHeight="1" x14ac:dyDescent="0.3">
      <c r="A41" s="100">
        <f t="shared" si="2"/>
        <v>38</v>
      </c>
      <c r="B41" s="111">
        <v>1121332271</v>
      </c>
      <c r="C41" s="126" t="s">
        <v>1545</v>
      </c>
      <c r="D41" s="100" t="s">
        <v>1051</v>
      </c>
      <c r="E41" s="100" t="s">
        <v>1158</v>
      </c>
      <c r="F41" s="100" t="s">
        <v>1570</v>
      </c>
      <c r="G41" s="128">
        <v>988900</v>
      </c>
      <c r="H41" s="113">
        <v>44102</v>
      </c>
      <c r="I41" s="99" t="s">
        <v>1040</v>
      </c>
      <c r="J41" s="112">
        <v>33542</v>
      </c>
      <c r="K41" s="202">
        <v>29.219444444444445</v>
      </c>
      <c r="L41" s="108" t="s">
        <v>1052</v>
      </c>
      <c r="M41" s="108" t="s">
        <v>1055</v>
      </c>
      <c r="N41" s="98" t="s">
        <v>1548</v>
      </c>
      <c r="O41" s="152" t="s">
        <v>1549</v>
      </c>
      <c r="P41" s="99" t="s">
        <v>1469</v>
      </c>
      <c r="Q41" s="109">
        <v>2</v>
      </c>
      <c r="R41" s="99">
        <v>3106888320</v>
      </c>
      <c r="S41" s="107" t="s">
        <v>1546</v>
      </c>
      <c r="T41" s="107" t="s">
        <v>1547</v>
      </c>
      <c r="U41" s="107" t="s">
        <v>1405</v>
      </c>
      <c r="V41" s="107" t="s">
        <v>1542</v>
      </c>
      <c r="W41" s="117">
        <v>1</v>
      </c>
      <c r="X41" s="166">
        <v>44340</v>
      </c>
      <c r="Y41" s="199">
        <f t="shared" si="3"/>
        <v>29.566666666666666</v>
      </c>
      <c r="Z41" s="199">
        <f t="shared" si="4"/>
        <v>0.65555555555555556</v>
      </c>
    </row>
    <row r="42" spans="1:26" x14ac:dyDescent="0.3">
      <c r="A42" s="100">
        <f t="shared" si="2"/>
        <v>39</v>
      </c>
      <c r="B42" s="111">
        <v>1093773223</v>
      </c>
      <c r="C42" s="126" t="s">
        <v>977</v>
      </c>
      <c r="D42" s="100" t="s">
        <v>1420</v>
      </c>
      <c r="E42" s="100" t="s">
        <v>1049</v>
      </c>
      <c r="F42" s="100" t="s">
        <v>1570</v>
      </c>
      <c r="G42" s="105">
        <v>882000</v>
      </c>
      <c r="H42" s="113">
        <v>42802</v>
      </c>
      <c r="I42" s="99" t="s">
        <v>1040</v>
      </c>
      <c r="J42" s="112">
        <v>34529</v>
      </c>
      <c r="K42" s="202">
        <v>26.513888888888889</v>
      </c>
      <c r="L42" s="108" t="s">
        <v>1052</v>
      </c>
      <c r="M42" s="108" t="s">
        <v>1055</v>
      </c>
      <c r="N42" s="155" t="s">
        <v>1279</v>
      </c>
      <c r="O42" s="98" t="s">
        <v>1280</v>
      </c>
      <c r="P42" s="99" t="s">
        <v>338</v>
      </c>
      <c r="Q42" s="109" t="s">
        <v>322</v>
      </c>
      <c r="R42" s="99">
        <v>3142870341</v>
      </c>
      <c r="S42" s="107" t="s">
        <v>1348</v>
      </c>
      <c r="T42" s="107" t="s">
        <v>1405</v>
      </c>
      <c r="U42" s="107" t="s">
        <v>1405</v>
      </c>
      <c r="V42" s="107" t="s">
        <v>1542</v>
      </c>
      <c r="W42" s="117">
        <v>0</v>
      </c>
      <c r="X42" s="166">
        <v>44340</v>
      </c>
      <c r="Y42" s="199">
        <f t="shared" si="3"/>
        <v>26.861111111111111</v>
      </c>
      <c r="Z42" s="199">
        <f t="shared" si="4"/>
        <v>4.2111111111111112</v>
      </c>
    </row>
    <row r="43" spans="1:26" x14ac:dyDescent="0.3">
      <c r="A43" s="100">
        <f t="shared" si="2"/>
        <v>40</v>
      </c>
      <c r="B43" s="111">
        <v>13472531</v>
      </c>
      <c r="C43" s="126" t="s">
        <v>978</v>
      </c>
      <c r="D43" s="100" t="s">
        <v>1100</v>
      </c>
      <c r="E43" s="100" t="s">
        <v>1423</v>
      </c>
      <c r="F43" s="100" t="s">
        <v>1573</v>
      </c>
      <c r="G43" s="105">
        <v>2484700</v>
      </c>
      <c r="H43" s="113">
        <v>39387</v>
      </c>
      <c r="I43" s="99" t="s">
        <v>1040</v>
      </c>
      <c r="J43" s="112">
        <v>22928</v>
      </c>
      <c r="K43" s="202">
        <v>58.277777777777779</v>
      </c>
      <c r="L43" s="108" t="s">
        <v>1052</v>
      </c>
      <c r="M43" s="108" t="s">
        <v>1058</v>
      </c>
      <c r="N43" s="98" t="s">
        <v>1251</v>
      </c>
      <c r="O43" s="98" t="s">
        <v>1306</v>
      </c>
      <c r="P43" s="99" t="s">
        <v>1188</v>
      </c>
      <c r="Q43" s="99">
        <v>5</v>
      </c>
      <c r="R43" s="99">
        <v>3123267835</v>
      </c>
      <c r="S43" s="107" t="s">
        <v>1349</v>
      </c>
      <c r="T43" s="107" t="s">
        <v>1406</v>
      </c>
      <c r="U43" s="107" t="s">
        <v>1503</v>
      </c>
      <c r="V43" s="107" t="s">
        <v>1542</v>
      </c>
      <c r="W43" s="117">
        <v>0</v>
      </c>
      <c r="X43" s="166">
        <v>44340</v>
      </c>
      <c r="Y43" s="199">
        <f t="shared" si="3"/>
        <v>58.625</v>
      </c>
      <c r="Z43" s="199">
        <f t="shared" si="4"/>
        <v>13.563888888888888</v>
      </c>
    </row>
    <row r="44" spans="1:26" ht="14.4" x14ac:dyDescent="0.3">
      <c r="A44" s="100">
        <f t="shared" si="2"/>
        <v>41</v>
      </c>
      <c r="B44" s="111">
        <v>1093784148</v>
      </c>
      <c r="C44" s="126" t="s">
        <v>979</v>
      </c>
      <c r="D44" s="100" t="s">
        <v>1420</v>
      </c>
      <c r="E44" s="100" t="s">
        <v>1158</v>
      </c>
      <c r="F44" s="100" t="s">
        <v>1570</v>
      </c>
      <c r="G44" s="128">
        <v>882000</v>
      </c>
      <c r="H44" s="113">
        <v>42775</v>
      </c>
      <c r="I44" s="99" t="s">
        <v>1040</v>
      </c>
      <c r="J44" s="112">
        <v>35127</v>
      </c>
      <c r="K44" s="202">
        <v>24.877777777777776</v>
      </c>
      <c r="L44" s="108" t="s">
        <v>1052</v>
      </c>
      <c r="M44" s="108" t="s">
        <v>1055</v>
      </c>
      <c r="N44" s="98" t="s">
        <v>1439</v>
      </c>
      <c r="O44" s="157" t="s">
        <v>475</v>
      </c>
      <c r="P44" s="144" t="s">
        <v>45</v>
      </c>
      <c r="Q44" s="109" t="s">
        <v>322</v>
      </c>
      <c r="R44" s="99">
        <v>3002930358</v>
      </c>
      <c r="S44" s="107" t="s">
        <v>1528</v>
      </c>
      <c r="T44" s="107" t="s">
        <v>1405</v>
      </c>
      <c r="U44" s="107" t="s">
        <v>706</v>
      </c>
      <c r="V44" s="107" t="s">
        <v>1315</v>
      </c>
      <c r="W44" s="117">
        <v>1</v>
      </c>
      <c r="X44" s="166">
        <v>44340</v>
      </c>
      <c r="Y44" s="199">
        <f t="shared" si="3"/>
        <v>25.225000000000001</v>
      </c>
      <c r="Z44" s="199">
        <f t="shared" si="4"/>
        <v>4.291666666666667</v>
      </c>
    </row>
    <row r="45" spans="1:26" x14ac:dyDescent="0.3">
      <c r="A45" s="100">
        <f t="shared" si="2"/>
        <v>42</v>
      </c>
      <c r="B45" s="111">
        <v>1090409173</v>
      </c>
      <c r="C45" s="126" t="s">
        <v>980</v>
      </c>
      <c r="D45" s="130" t="s">
        <v>1424</v>
      </c>
      <c r="E45" s="130" t="s">
        <v>1073</v>
      </c>
      <c r="F45" s="130" t="s">
        <v>1570</v>
      </c>
      <c r="G45" s="140">
        <v>990000</v>
      </c>
      <c r="H45" s="133">
        <v>43998</v>
      </c>
      <c r="I45" s="134" t="s">
        <v>1041</v>
      </c>
      <c r="J45" s="135">
        <v>32638</v>
      </c>
      <c r="K45" s="203">
        <v>31.691666666666666</v>
      </c>
      <c r="L45" s="137" t="s">
        <v>1431</v>
      </c>
      <c r="M45" s="137" t="s">
        <v>1055</v>
      </c>
      <c r="N45" s="136" t="s">
        <v>1222</v>
      </c>
      <c r="O45" s="151" t="s">
        <v>1277</v>
      </c>
      <c r="P45" s="134" t="s">
        <v>1188</v>
      </c>
      <c r="Q45" s="134">
        <v>6</v>
      </c>
      <c r="R45" s="134">
        <v>3107111084</v>
      </c>
      <c r="S45" s="131" t="s">
        <v>1350</v>
      </c>
      <c r="T45" s="131" t="s">
        <v>1494</v>
      </c>
      <c r="U45" s="131" t="s">
        <v>706</v>
      </c>
      <c r="V45" s="107" t="s">
        <v>1542</v>
      </c>
      <c r="W45" s="117">
        <v>1</v>
      </c>
      <c r="X45" s="166">
        <v>44340</v>
      </c>
      <c r="Y45" s="199">
        <f t="shared" si="3"/>
        <v>32.038888888888891</v>
      </c>
      <c r="Z45" s="199">
        <f t="shared" si="4"/>
        <v>0.93888888888888888</v>
      </c>
    </row>
    <row r="46" spans="1:26" x14ac:dyDescent="0.3">
      <c r="A46" s="100">
        <f t="shared" si="2"/>
        <v>43</v>
      </c>
      <c r="B46" s="111">
        <v>1093763156</v>
      </c>
      <c r="C46" s="126" t="s">
        <v>981</v>
      </c>
      <c r="D46" s="100" t="s">
        <v>1420</v>
      </c>
      <c r="E46" s="100" t="s">
        <v>1049</v>
      </c>
      <c r="F46" s="100" t="s">
        <v>1570</v>
      </c>
      <c r="G46" s="105">
        <v>882000</v>
      </c>
      <c r="H46" s="113">
        <v>42396</v>
      </c>
      <c r="I46" s="99" t="s">
        <v>1040</v>
      </c>
      <c r="J46" s="112">
        <v>33841</v>
      </c>
      <c r="K46" s="202">
        <v>28.4</v>
      </c>
      <c r="L46" s="108" t="s">
        <v>1052</v>
      </c>
      <c r="M46" s="108" t="s">
        <v>1055</v>
      </c>
      <c r="N46" s="98" t="s">
        <v>173</v>
      </c>
      <c r="O46" s="156" t="s">
        <v>1304</v>
      </c>
      <c r="P46" s="99" t="s">
        <v>338</v>
      </c>
      <c r="Q46" s="109" t="s">
        <v>322</v>
      </c>
      <c r="R46" s="99">
        <v>3118678421</v>
      </c>
      <c r="S46" s="107" t="s">
        <v>1351</v>
      </c>
      <c r="T46" s="107" t="s">
        <v>1407</v>
      </c>
      <c r="U46" s="107" t="s">
        <v>1539</v>
      </c>
      <c r="V46" s="107" t="s">
        <v>1541</v>
      </c>
      <c r="W46" s="117">
        <v>1</v>
      </c>
      <c r="X46" s="166">
        <v>44340</v>
      </c>
      <c r="Y46" s="199">
        <f t="shared" si="3"/>
        <v>28.747222222222224</v>
      </c>
      <c r="Z46" s="199">
        <f t="shared" si="4"/>
        <v>5.3250000000000002</v>
      </c>
    </row>
    <row r="47" spans="1:26" x14ac:dyDescent="0.3">
      <c r="A47" s="100">
        <f t="shared" si="2"/>
        <v>44</v>
      </c>
      <c r="B47" s="111">
        <v>88249739</v>
      </c>
      <c r="C47" s="115" t="s">
        <v>982</v>
      </c>
      <c r="D47" s="100" t="s">
        <v>1064</v>
      </c>
      <c r="E47" s="100" t="s">
        <v>1158</v>
      </c>
      <c r="F47" s="100" t="s">
        <v>1573</v>
      </c>
      <c r="G47" s="105">
        <v>882000</v>
      </c>
      <c r="H47" s="113">
        <v>42979</v>
      </c>
      <c r="I47" s="99" t="s">
        <v>1040</v>
      </c>
      <c r="J47" s="112">
        <v>29703</v>
      </c>
      <c r="K47" s="202">
        <v>39.727777777777774</v>
      </c>
      <c r="L47" s="108" t="s">
        <v>1070</v>
      </c>
      <c r="M47" s="108" t="s">
        <v>1058</v>
      </c>
      <c r="N47" s="98" t="s">
        <v>1229</v>
      </c>
      <c r="O47" s="98" t="s">
        <v>1307</v>
      </c>
      <c r="P47" s="99" t="s">
        <v>338</v>
      </c>
      <c r="Q47" s="109" t="s">
        <v>322</v>
      </c>
      <c r="R47" s="99">
        <v>3115724926</v>
      </c>
      <c r="S47" s="107" t="s">
        <v>1352</v>
      </c>
      <c r="T47" s="107" t="s">
        <v>1405</v>
      </c>
      <c r="U47" s="107" t="s">
        <v>1405</v>
      </c>
      <c r="V47" s="107" t="s">
        <v>1542</v>
      </c>
      <c r="W47" s="117">
        <v>1</v>
      </c>
      <c r="X47" s="166">
        <v>44340</v>
      </c>
      <c r="Y47" s="199">
        <f t="shared" si="3"/>
        <v>40.075000000000003</v>
      </c>
      <c r="Z47" s="199">
        <f t="shared" si="4"/>
        <v>3.7305555555555556</v>
      </c>
    </row>
    <row r="48" spans="1:26" x14ac:dyDescent="0.3">
      <c r="A48" s="100">
        <f t="shared" si="2"/>
        <v>45</v>
      </c>
      <c r="B48" s="111">
        <v>1004805490</v>
      </c>
      <c r="C48" s="126" t="s">
        <v>984</v>
      </c>
      <c r="D48" s="100" t="s">
        <v>1420</v>
      </c>
      <c r="E48" s="100" t="s">
        <v>1158</v>
      </c>
      <c r="F48" s="100" t="s">
        <v>1571</v>
      </c>
      <c r="G48" s="128">
        <v>882000</v>
      </c>
      <c r="H48" s="113">
        <v>44005</v>
      </c>
      <c r="I48" s="99" t="s">
        <v>1040</v>
      </c>
      <c r="J48" s="112">
        <v>37204</v>
      </c>
      <c r="K48" s="202">
        <v>19.194444444444443</v>
      </c>
      <c r="L48" s="108" t="s">
        <v>1052</v>
      </c>
      <c r="M48" s="108" t="s">
        <v>1055</v>
      </c>
      <c r="N48" s="98" t="s">
        <v>1281</v>
      </c>
      <c r="O48" s="152" t="s">
        <v>1308</v>
      </c>
      <c r="P48" s="99" t="s">
        <v>1188</v>
      </c>
      <c r="Q48" s="99">
        <v>9</v>
      </c>
      <c r="R48" s="99">
        <v>3114931006</v>
      </c>
      <c r="S48" s="107" t="s">
        <v>1353</v>
      </c>
      <c r="T48" s="107" t="s">
        <v>1405</v>
      </c>
      <c r="U48" s="107" t="s">
        <v>706</v>
      </c>
      <c r="V48" s="107" t="s">
        <v>1542</v>
      </c>
      <c r="X48" s="166">
        <v>44340</v>
      </c>
      <c r="Y48" s="199">
        <f t="shared" si="3"/>
        <v>19.541666666666668</v>
      </c>
      <c r="Z48" s="199">
        <f t="shared" si="4"/>
        <v>0.9194444444444444</v>
      </c>
    </row>
    <row r="49" spans="1:26" x14ac:dyDescent="0.3">
      <c r="A49" s="100">
        <f t="shared" si="2"/>
        <v>46</v>
      </c>
      <c r="B49" s="111">
        <v>1104008653</v>
      </c>
      <c r="C49" s="126" t="s">
        <v>985</v>
      </c>
      <c r="D49" s="100" t="s">
        <v>1420</v>
      </c>
      <c r="E49" s="100" t="s">
        <v>1049</v>
      </c>
      <c r="F49" s="100" t="s">
        <v>1570</v>
      </c>
      <c r="G49" s="105">
        <v>882000</v>
      </c>
      <c r="H49" s="113">
        <v>39387</v>
      </c>
      <c r="I49" s="99" t="s">
        <v>1040</v>
      </c>
      <c r="J49" s="112">
        <v>31536</v>
      </c>
      <c r="K49" s="202">
        <v>34.708333333333336</v>
      </c>
      <c r="L49" s="108" t="s">
        <v>1059</v>
      </c>
      <c r="M49" s="108" t="s">
        <v>1055</v>
      </c>
      <c r="N49" s="98" t="s">
        <v>1282</v>
      </c>
      <c r="O49" s="98" t="s">
        <v>1275</v>
      </c>
      <c r="P49" s="99" t="s">
        <v>1188</v>
      </c>
      <c r="Q49" s="99">
        <v>4</v>
      </c>
      <c r="R49" s="99">
        <v>3007584214</v>
      </c>
      <c r="S49" s="107" t="s">
        <v>1354</v>
      </c>
      <c r="T49" s="107" t="s">
        <v>1405</v>
      </c>
      <c r="U49" s="107" t="s">
        <v>1504</v>
      </c>
      <c r="V49" s="107" t="s">
        <v>1541</v>
      </c>
      <c r="W49" s="117">
        <v>0</v>
      </c>
      <c r="X49" s="166">
        <v>44340</v>
      </c>
      <c r="Y49" s="199">
        <f t="shared" si="3"/>
        <v>35.055555555555557</v>
      </c>
      <c r="Z49" s="199">
        <f t="shared" si="4"/>
        <v>13.563888888888888</v>
      </c>
    </row>
    <row r="50" spans="1:26" ht="12" customHeight="1" x14ac:dyDescent="0.3">
      <c r="A50" s="100">
        <f t="shared" si="2"/>
        <v>47</v>
      </c>
      <c r="B50" s="111">
        <v>13278936</v>
      </c>
      <c r="C50" s="126" t="s">
        <v>986</v>
      </c>
      <c r="D50" s="100" t="s">
        <v>1425</v>
      </c>
      <c r="E50" s="100" t="s">
        <v>1060</v>
      </c>
      <c r="F50" s="100" t="s">
        <v>1570</v>
      </c>
      <c r="G50" s="105">
        <v>1434800</v>
      </c>
      <c r="H50" s="113">
        <v>40391</v>
      </c>
      <c r="I50" s="99" t="s">
        <v>1040</v>
      </c>
      <c r="J50" s="112">
        <v>31192</v>
      </c>
      <c r="K50" s="202">
        <v>35.65</v>
      </c>
      <c r="L50" s="108" t="s">
        <v>1059</v>
      </c>
      <c r="M50" s="108" t="s">
        <v>1053</v>
      </c>
      <c r="N50" s="98" t="s">
        <v>1197</v>
      </c>
      <c r="O50" s="98" t="s">
        <v>1309</v>
      </c>
      <c r="P50" s="99" t="s">
        <v>1188</v>
      </c>
      <c r="Q50" s="99">
        <v>4</v>
      </c>
      <c r="R50" s="99">
        <v>3108139896</v>
      </c>
      <c r="S50" s="107" t="s">
        <v>1283</v>
      </c>
      <c r="T50" s="107" t="s">
        <v>1406</v>
      </c>
      <c r="U50" s="107" t="s">
        <v>637</v>
      </c>
      <c r="V50" s="107" t="s">
        <v>1541</v>
      </c>
      <c r="W50" s="117">
        <v>0</v>
      </c>
      <c r="X50" s="166">
        <v>44340</v>
      </c>
      <c r="Y50" s="199">
        <f t="shared" si="3"/>
        <v>35.99722222222222</v>
      </c>
      <c r="Z50" s="199">
        <f t="shared" si="4"/>
        <v>10.813888888888888</v>
      </c>
    </row>
    <row r="51" spans="1:26" x14ac:dyDescent="0.3">
      <c r="A51" s="100">
        <f t="shared" si="2"/>
        <v>48</v>
      </c>
      <c r="B51" s="111">
        <v>1090428604</v>
      </c>
      <c r="C51" s="115" t="s">
        <v>987</v>
      </c>
      <c r="D51" s="100" t="s">
        <v>1420</v>
      </c>
      <c r="E51" s="100" t="s">
        <v>1049</v>
      </c>
      <c r="F51" s="100" t="s">
        <v>1570</v>
      </c>
      <c r="G51" s="105">
        <v>882000</v>
      </c>
      <c r="H51" s="113">
        <v>42586</v>
      </c>
      <c r="I51" s="99" t="s">
        <v>1040</v>
      </c>
      <c r="J51" s="112">
        <v>31962</v>
      </c>
      <c r="K51" s="202">
        <v>33.541666666666664</v>
      </c>
      <c r="L51" s="108" t="s">
        <v>1052</v>
      </c>
      <c r="M51" s="108" t="s">
        <v>1055</v>
      </c>
      <c r="N51" s="98" t="s">
        <v>1243</v>
      </c>
      <c r="O51" s="98" t="s">
        <v>1310</v>
      </c>
      <c r="P51" s="99" t="s">
        <v>1188</v>
      </c>
      <c r="Q51" s="99">
        <v>3</v>
      </c>
      <c r="R51" s="99">
        <v>3005237043</v>
      </c>
      <c r="S51" s="107" t="s">
        <v>1355</v>
      </c>
      <c r="T51" s="107" t="s">
        <v>1405</v>
      </c>
      <c r="U51" s="107" t="s">
        <v>1405</v>
      </c>
      <c r="V51" s="107" t="s">
        <v>1542</v>
      </c>
      <c r="X51" s="166">
        <v>44340</v>
      </c>
      <c r="Y51" s="199">
        <f t="shared" si="3"/>
        <v>33.888888888888886</v>
      </c>
      <c r="Z51" s="199">
        <f t="shared" si="4"/>
        <v>4.8055555555555554</v>
      </c>
    </row>
    <row r="52" spans="1:26" x14ac:dyDescent="0.3">
      <c r="A52" s="100">
        <f t="shared" si="2"/>
        <v>49</v>
      </c>
      <c r="B52" s="111">
        <v>1090516166</v>
      </c>
      <c r="C52" s="115" t="s">
        <v>1562</v>
      </c>
      <c r="D52" s="100" t="s">
        <v>1420</v>
      </c>
      <c r="E52" s="100" t="s">
        <v>1158</v>
      </c>
      <c r="F52" s="100" t="s">
        <v>1571</v>
      </c>
      <c r="G52" s="105">
        <v>882000</v>
      </c>
      <c r="H52" s="113">
        <v>44105</v>
      </c>
      <c r="I52" s="99" t="s">
        <v>1040</v>
      </c>
      <c r="J52" s="112">
        <v>35934</v>
      </c>
      <c r="K52" s="202">
        <v>22.666666666666668</v>
      </c>
      <c r="L52" s="108" t="s">
        <v>1563</v>
      </c>
      <c r="M52" s="108" t="s">
        <v>1564</v>
      </c>
      <c r="N52" s="98" t="s">
        <v>1565</v>
      </c>
      <c r="O52" s="98" t="s">
        <v>1566</v>
      </c>
      <c r="P52" s="99" t="s">
        <v>1188</v>
      </c>
      <c r="Q52" s="99"/>
      <c r="R52" s="99"/>
      <c r="S52" s="107"/>
      <c r="T52" s="107" t="s">
        <v>1405</v>
      </c>
      <c r="U52" s="107" t="s">
        <v>1405</v>
      </c>
      <c r="V52" s="107" t="s">
        <v>1542</v>
      </c>
      <c r="W52" s="117">
        <v>1</v>
      </c>
      <c r="X52" s="166">
        <v>44340</v>
      </c>
      <c r="Y52" s="199">
        <f t="shared" si="3"/>
        <v>23.013888888888889</v>
      </c>
      <c r="Z52" s="199">
        <f t="shared" si="4"/>
        <v>0.64722222222222225</v>
      </c>
    </row>
    <row r="53" spans="1:26" x14ac:dyDescent="0.3">
      <c r="A53" s="100">
        <f t="shared" si="2"/>
        <v>50</v>
      </c>
      <c r="B53" s="111">
        <v>1096949548</v>
      </c>
      <c r="C53" s="126" t="s">
        <v>988</v>
      </c>
      <c r="D53" s="100" t="s">
        <v>1105</v>
      </c>
      <c r="E53" s="100" t="s">
        <v>1060</v>
      </c>
      <c r="F53" s="100" t="s">
        <v>1569</v>
      </c>
      <c r="G53" s="105">
        <v>990500</v>
      </c>
      <c r="H53" s="113">
        <v>42706</v>
      </c>
      <c r="I53" s="99" t="s">
        <v>1041</v>
      </c>
      <c r="J53" s="112">
        <v>32534</v>
      </c>
      <c r="K53" s="202">
        <v>31.980555555555554</v>
      </c>
      <c r="L53" s="108" t="s">
        <v>1059</v>
      </c>
      <c r="M53" s="108" t="s">
        <v>1055</v>
      </c>
      <c r="N53" s="98" t="s">
        <v>1170</v>
      </c>
      <c r="O53" s="98" t="s">
        <v>1171</v>
      </c>
      <c r="P53" s="99" t="s">
        <v>705</v>
      </c>
      <c r="Q53" s="109" t="s">
        <v>322</v>
      </c>
      <c r="R53" s="99">
        <v>3208181147</v>
      </c>
      <c r="S53" s="107" t="s">
        <v>1172</v>
      </c>
      <c r="T53" s="107" t="s">
        <v>1408</v>
      </c>
      <c r="U53" s="107" t="s">
        <v>1505</v>
      </c>
      <c r="V53" s="107" t="s">
        <v>1542</v>
      </c>
      <c r="W53" s="117">
        <v>0</v>
      </c>
      <c r="X53" s="166">
        <v>44340</v>
      </c>
      <c r="Y53" s="199">
        <f t="shared" si="3"/>
        <v>32.327777777777776</v>
      </c>
      <c r="Z53" s="199">
        <f t="shared" si="4"/>
        <v>4.4777777777777779</v>
      </c>
    </row>
    <row r="54" spans="1:26" x14ac:dyDescent="0.3">
      <c r="A54" s="100">
        <f t="shared" si="2"/>
        <v>51</v>
      </c>
      <c r="B54" s="111">
        <v>94331872</v>
      </c>
      <c r="C54" s="126" t="s">
        <v>989</v>
      </c>
      <c r="D54" s="100" t="s">
        <v>1420</v>
      </c>
      <c r="E54" s="100" t="s">
        <v>1049</v>
      </c>
      <c r="F54" s="100" t="s">
        <v>1574</v>
      </c>
      <c r="G54" s="105">
        <v>882000</v>
      </c>
      <c r="H54" s="113">
        <v>42788</v>
      </c>
      <c r="I54" s="99" t="s">
        <v>1040</v>
      </c>
      <c r="J54" s="112">
        <v>28722</v>
      </c>
      <c r="K54" s="202">
        <v>42.413888888888891</v>
      </c>
      <c r="L54" s="108" t="s">
        <v>1052</v>
      </c>
      <c r="M54" s="108" t="s">
        <v>1055</v>
      </c>
      <c r="N54" s="98" t="s">
        <v>1218</v>
      </c>
      <c r="O54" s="98" t="s">
        <v>1300</v>
      </c>
      <c r="P54" s="99" t="s">
        <v>338</v>
      </c>
      <c r="Q54" s="109" t="s">
        <v>322</v>
      </c>
      <c r="R54" s="99">
        <v>3118795171</v>
      </c>
      <c r="S54" s="107" t="s">
        <v>1356</v>
      </c>
      <c r="T54" s="107" t="s">
        <v>1405</v>
      </c>
      <c r="U54" s="107" t="s">
        <v>1506</v>
      </c>
      <c r="V54" s="107" t="s">
        <v>1541</v>
      </c>
      <c r="W54" s="117">
        <v>0</v>
      </c>
      <c r="X54" s="166">
        <v>44340</v>
      </c>
      <c r="Y54" s="199">
        <f t="shared" si="3"/>
        <v>42.761111111111113</v>
      </c>
      <c r="Z54" s="199">
        <f t="shared" si="4"/>
        <v>4.2555555555555555</v>
      </c>
    </row>
    <row r="55" spans="1:26" x14ac:dyDescent="0.3">
      <c r="A55" s="100">
        <f t="shared" si="2"/>
        <v>52</v>
      </c>
      <c r="B55" s="111">
        <v>13485983</v>
      </c>
      <c r="C55" s="126" t="s">
        <v>990</v>
      </c>
      <c r="D55" s="100" t="s">
        <v>1420</v>
      </c>
      <c r="E55" s="100" t="s">
        <v>1158</v>
      </c>
      <c r="F55" s="100" t="s">
        <v>1569</v>
      </c>
      <c r="G55" s="105">
        <v>882000</v>
      </c>
      <c r="H55" s="113">
        <v>40575</v>
      </c>
      <c r="I55" s="99" t="s">
        <v>1040</v>
      </c>
      <c r="J55" s="112">
        <v>24417</v>
      </c>
      <c r="K55" s="202">
        <v>54.202777777777776</v>
      </c>
      <c r="L55" s="108" t="s">
        <v>1052</v>
      </c>
      <c r="M55" s="108" t="s">
        <v>1055</v>
      </c>
      <c r="N55" s="98" t="s">
        <v>1284</v>
      </c>
      <c r="O55" s="98" t="s">
        <v>1258</v>
      </c>
      <c r="P55" s="99" t="s">
        <v>338</v>
      </c>
      <c r="Q55" s="109" t="s">
        <v>322</v>
      </c>
      <c r="R55" s="99">
        <v>3115344483</v>
      </c>
      <c r="S55" s="107" t="s">
        <v>1357</v>
      </c>
      <c r="T55" s="107" t="s">
        <v>1405</v>
      </c>
      <c r="U55" s="107" t="s">
        <v>1405</v>
      </c>
      <c r="V55" s="107" t="s">
        <v>1541</v>
      </c>
      <c r="W55" s="117">
        <v>0</v>
      </c>
      <c r="X55" s="166">
        <v>44340</v>
      </c>
      <c r="Y55" s="199">
        <f t="shared" si="3"/>
        <v>54.55</v>
      </c>
      <c r="Z55" s="199">
        <f t="shared" si="4"/>
        <v>10.313888888888888</v>
      </c>
    </row>
    <row r="56" spans="1:26" x14ac:dyDescent="0.3">
      <c r="A56" s="100">
        <f t="shared" si="2"/>
        <v>53</v>
      </c>
      <c r="B56" s="111">
        <v>88232063</v>
      </c>
      <c r="C56" s="126" t="s">
        <v>991</v>
      </c>
      <c r="D56" s="100" t="s">
        <v>1426</v>
      </c>
      <c r="E56" s="100" t="s">
        <v>1049</v>
      </c>
      <c r="F56" s="100" t="s">
        <v>1570</v>
      </c>
      <c r="G56" s="105">
        <v>1152600</v>
      </c>
      <c r="H56" s="113">
        <v>41852</v>
      </c>
      <c r="I56" s="99" t="s">
        <v>1040</v>
      </c>
      <c r="J56" s="112">
        <v>28669</v>
      </c>
      <c r="K56" s="202">
        <v>42.55833333333333</v>
      </c>
      <c r="L56" s="108" t="s">
        <v>1057</v>
      </c>
      <c r="M56" s="108" t="s">
        <v>1055</v>
      </c>
      <c r="N56" s="98" t="s">
        <v>1207</v>
      </c>
      <c r="O56" s="98" t="s">
        <v>1311</v>
      </c>
      <c r="P56" s="99" t="s">
        <v>338</v>
      </c>
      <c r="Q56" s="109" t="s">
        <v>322</v>
      </c>
      <c r="R56" s="99">
        <v>3053265895</v>
      </c>
      <c r="S56" s="107" t="s">
        <v>1358</v>
      </c>
      <c r="T56" s="107" t="s">
        <v>1405</v>
      </c>
      <c r="U56" s="107" t="s">
        <v>1507</v>
      </c>
      <c r="V56" s="107" t="s">
        <v>1541</v>
      </c>
      <c r="W56" s="117">
        <v>1</v>
      </c>
      <c r="X56" s="166">
        <v>44340</v>
      </c>
      <c r="Y56" s="199">
        <f t="shared" si="3"/>
        <v>42.905555555555559</v>
      </c>
      <c r="Z56" s="199">
        <f t="shared" si="4"/>
        <v>6.8138888888888891</v>
      </c>
    </row>
    <row r="57" spans="1:26" x14ac:dyDescent="0.3">
      <c r="A57" s="100">
        <f t="shared" si="2"/>
        <v>54</v>
      </c>
      <c r="B57" s="111">
        <v>88305615</v>
      </c>
      <c r="C57" s="115" t="s">
        <v>992</v>
      </c>
      <c r="D57" s="100" t="s">
        <v>1064</v>
      </c>
      <c r="E57" s="100" t="s">
        <v>1158</v>
      </c>
      <c r="F57" s="100" t="s">
        <v>1573</v>
      </c>
      <c r="G57" s="105">
        <v>882000</v>
      </c>
      <c r="H57" s="113">
        <v>43040</v>
      </c>
      <c r="I57" s="99" t="s">
        <v>1040</v>
      </c>
      <c r="J57" s="112">
        <v>28166</v>
      </c>
      <c r="K57" s="202">
        <v>43.94166666666667</v>
      </c>
      <c r="L57" s="108" t="s">
        <v>1059</v>
      </c>
      <c r="M57" s="108" t="s">
        <v>1055</v>
      </c>
      <c r="N57" s="98" t="s">
        <v>1236</v>
      </c>
      <c r="O57" s="98" t="s">
        <v>1312</v>
      </c>
      <c r="P57" s="99" t="s">
        <v>338</v>
      </c>
      <c r="Q57" s="109" t="s">
        <v>322</v>
      </c>
      <c r="R57" s="99">
        <v>3204539663</v>
      </c>
      <c r="S57" s="107" t="s">
        <v>1359</v>
      </c>
      <c r="T57" s="107" t="s">
        <v>1405</v>
      </c>
      <c r="U57" s="107" t="s">
        <v>1508</v>
      </c>
      <c r="V57" s="107" t="s">
        <v>1542</v>
      </c>
      <c r="W57" s="117">
        <v>1</v>
      </c>
      <c r="X57" s="166">
        <v>44340</v>
      </c>
      <c r="Y57" s="199">
        <f t="shared" si="3"/>
        <v>44.288888888888891</v>
      </c>
      <c r="Z57" s="199">
        <f t="shared" si="4"/>
        <v>3.5638888888888891</v>
      </c>
    </row>
    <row r="58" spans="1:26" x14ac:dyDescent="0.3">
      <c r="A58" s="100">
        <f t="shared" si="2"/>
        <v>55</v>
      </c>
      <c r="B58" s="111">
        <v>13464403</v>
      </c>
      <c r="C58" s="126" t="s">
        <v>993</v>
      </c>
      <c r="D58" s="100" t="s">
        <v>1427</v>
      </c>
      <c r="E58" s="100" t="s">
        <v>1095</v>
      </c>
      <c r="F58" s="100" t="s">
        <v>1573</v>
      </c>
      <c r="G58" s="105">
        <v>2484700</v>
      </c>
      <c r="H58" s="113">
        <v>39387</v>
      </c>
      <c r="I58" s="99" t="s">
        <v>1040</v>
      </c>
      <c r="J58" s="112">
        <v>23061</v>
      </c>
      <c r="K58" s="202">
        <v>57.916666666666664</v>
      </c>
      <c r="L58" s="108" t="s">
        <v>1052</v>
      </c>
      <c r="M58" s="108" t="s">
        <v>1058</v>
      </c>
      <c r="N58" s="98" t="s">
        <v>1225</v>
      </c>
      <c r="O58" s="98" t="s">
        <v>1178</v>
      </c>
      <c r="P58" s="99" t="s">
        <v>1188</v>
      </c>
      <c r="Q58" s="99">
        <v>2</v>
      </c>
      <c r="R58" s="99">
        <v>3153987689</v>
      </c>
      <c r="S58" s="107" t="s">
        <v>1226</v>
      </c>
      <c r="T58" s="107" t="s">
        <v>1406</v>
      </c>
      <c r="U58" s="107" t="s">
        <v>1509</v>
      </c>
      <c r="V58" s="107" t="s">
        <v>1542</v>
      </c>
      <c r="W58" s="117">
        <v>0</v>
      </c>
      <c r="X58" s="166">
        <v>44340</v>
      </c>
      <c r="Y58" s="199">
        <f t="shared" si="3"/>
        <v>58.263888888888886</v>
      </c>
      <c r="Z58" s="199">
        <f t="shared" si="4"/>
        <v>13.563888888888888</v>
      </c>
    </row>
    <row r="59" spans="1:26" x14ac:dyDescent="0.3">
      <c r="A59" s="100">
        <f t="shared" si="2"/>
        <v>56</v>
      </c>
      <c r="B59" s="111">
        <v>1090374978</v>
      </c>
      <c r="C59" s="126" t="s">
        <v>994</v>
      </c>
      <c r="D59" s="100" t="s">
        <v>1107</v>
      </c>
      <c r="E59" s="100" t="s">
        <v>1060</v>
      </c>
      <c r="F59" s="100" t="s">
        <v>1570</v>
      </c>
      <c r="G59" s="105">
        <v>1231600</v>
      </c>
      <c r="H59" s="113">
        <v>42401</v>
      </c>
      <c r="I59" s="99" t="s">
        <v>1040</v>
      </c>
      <c r="J59" s="112">
        <v>31618</v>
      </c>
      <c r="K59" s="202">
        <v>34.483333333333334</v>
      </c>
      <c r="L59" s="108" t="s">
        <v>1059</v>
      </c>
      <c r="M59" s="108" t="s">
        <v>1058</v>
      </c>
      <c r="N59" s="98" t="s">
        <v>1473</v>
      </c>
      <c r="O59" s="98" t="s">
        <v>741</v>
      </c>
      <c r="P59" s="99" t="s">
        <v>1474</v>
      </c>
      <c r="Q59" s="99">
        <v>5</v>
      </c>
      <c r="R59" s="99">
        <v>3182004060</v>
      </c>
      <c r="S59" s="107" t="s">
        <v>1480</v>
      </c>
      <c r="T59" s="107" t="s">
        <v>1406</v>
      </c>
      <c r="U59" s="107" t="s">
        <v>1510</v>
      </c>
      <c r="V59" s="107" t="s">
        <v>1542</v>
      </c>
      <c r="W59" s="117">
        <v>1</v>
      </c>
      <c r="X59" s="166">
        <v>44340</v>
      </c>
      <c r="Y59" s="199">
        <f t="shared" si="3"/>
        <v>34.830555555555556</v>
      </c>
      <c r="Z59" s="199">
        <f t="shared" si="4"/>
        <v>5.3138888888888891</v>
      </c>
    </row>
    <row r="60" spans="1:26" s="139" customFormat="1" x14ac:dyDescent="0.3">
      <c r="A60" s="100">
        <f t="shared" si="2"/>
        <v>57</v>
      </c>
      <c r="B60" s="111">
        <v>1090443018</v>
      </c>
      <c r="C60" s="126" t="s">
        <v>995</v>
      </c>
      <c r="D60" s="130" t="s">
        <v>1420</v>
      </c>
      <c r="E60" s="130" t="s">
        <v>1158</v>
      </c>
      <c r="F60" s="130" t="s">
        <v>1570</v>
      </c>
      <c r="G60" s="140">
        <v>882000</v>
      </c>
      <c r="H60" s="133">
        <v>43888</v>
      </c>
      <c r="I60" s="134" t="s">
        <v>1040</v>
      </c>
      <c r="J60" s="135">
        <v>33533</v>
      </c>
      <c r="K60" s="203">
        <v>29.241666666666667</v>
      </c>
      <c r="L60" s="137" t="s">
        <v>1065</v>
      </c>
      <c r="M60" s="137" t="s">
        <v>1055</v>
      </c>
      <c r="N60" s="136" t="s">
        <v>1198</v>
      </c>
      <c r="O60" s="151" t="s">
        <v>1313</v>
      </c>
      <c r="P60" s="134" t="s">
        <v>1188</v>
      </c>
      <c r="Q60" s="131">
        <v>6</v>
      </c>
      <c r="R60" s="134">
        <v>3214679756</v>
      </c>
      <c r="S60" s="131" t="s">
        <v>1360</v>
      </c>
      <c r="T60" s="131" t="s">
        <v>1405</v>
      </c>
      <c r="U60" s="131" t="s">
        <v>706</v>
      </c>
      <c r="V60" s="107" t="s">
        <v>1541</v>
      </c>
      <c r="W60" s="167">
        <v>0</v>
      </c>
      <c r="X60" s="166">
        <v>44340</v>
      </c>
      <c r="Y60" s="199">
        <f t="shared" si="3"/>
        <v>29.588888888888889</v>
      </c>
      <c r="Z60" s="199">
        <f t="shared" si="4"/>
        <v>1.2416666666666667</v>
      </c>
    </row>
    <row r="61" spans="1:26" x14ac:dyDescent="0.3">
      <c r="A61" s="100">
        <f t="shared" si="2"/>
        <v>58</v>
      </c>
      <c r="B61" s="111">
        <v>91268293</v>
      </c>
      <c r="C61" s="126" t="s">
        <v>996</v>
      </c>
      <c r="D61" s="100" t="s">
        <v>1429</v>
      </c>
      <c r="E61" s="100" t="s">
        <v>1428</v>
      </c>
      <c r="F61" s="100" t="s">
        <v>1573</v>
      </c>
      <c r="G61" s="105">
        <v>882000</v>
      </c>
      <c r="H61" s="113">
        <v>39387</v>
      </c>
      <c r="I61" s="99" t="s">
        <v>1040</v>
      </c>
      <c r="J61" s="112">
        <v>25042</v>
      </c>
      <c r="K61" s="202">
        <v>52.488888888888887</v>
      </c>
      <c r="L61" s="108" t="s">
        <v>1052</v>
      </c>
      <c r="M61" s="108" t="s">
        <v>1058</v>
      </c>
      <c r="N61" s="98" t="s">
        <v>1470</v>
      </c>
      <c r="O61" s="98" t="s">
        <v>1471</v>
      </c>
      <c r="P61" s="99" t="s">
        <v>1472</v>
      </c>
      <c r="Q61" s="109" t="s">
        <v>322</v>
      </c>
      <c r="R61" s="99">
        <v>3107800770</v>
      </c>
      <c r="S61" s="107" t="s">
        <v>1481</v>
      </c>
      <c r="T61" s="107" t="s">
        <v>1405</v>
      </c>
      <c r="U61" s="107" t="s">
        <v>706</v>
      </c>
      <c r="V61" s="107" t="s">
        <v>1542</v>
      </c>
      <c r="W61" s="117">
        <v>0</v>
      </c>
      <c r="X61" s="166">
        <v>44340</v>
      </c>
      <c r="Y61" s="199">
        <f t="shared" si="3"/>
        <v>52.836111111111109</v>
      </c>
      <c r="Z61" s="199">
        <f t="shared" si="4"/>
        <v>13.563888888888888</v>
      </c>
    </row>
    <row r="62" spans="1:26" x14ac:dyDescent="0.3">
      <c r="A62" s="100">
        <f t="shared" si="2"/>
        <v>59</v>
      </c>
      <c r="B62" s="111">
        <v>5415385</v>
      </c>
      <c r="C62" s="126" t="s">
        <v>997</v>
      </c>
      <c r="D62" s="100" t="s">
        <v>1420</v>
      </c>
      <c r="E62" s="100" t="s">
        <v>1428</v>
      </c>
      <c r="F62" s="100" t="s">
        <v>1570</v>
      </c>
      <c r="G62" s="105">
        <v>882000</v>
      </c>
      <c r="H62" s="113">
        <v>43361</v>
      </c>
      <c r="I62" s="99" t="s">
        <v>1040</v>
      </c>
      <c r="J62" s="112">
        <v>25801</v>
      </c>
      <c r="K62" s="202">
        <v>50.411111111111111</v>
      </c>
      <c r="L62" s="108" t="s">
        <v>1057</v>
      </c>
      <c r="M62" s="108" t="s">
        <v>1055</v>
      </c>
      <c r="N62" s="98" t="s">
        <v>1470</v>
      </c>
      <c r="O62" s="98" t="s">
        <v>1471</v>
      </c>
      <c r="P62" s="99" t="s">
        <v>1472</v>
      </c>
      <c r="Q62" s="109" t="s">
        <v>322</v>
      </c>
      <c r="R62" s="99">
        <v>3107800770</v>
      </c>
      <c r="S62" s="107" t="s">
        <v>1481</v>
      </c>
      <c r="T62" s="107" t="s">
        <v>1404</v>
      </c>
      <c r="U62" s="107" t="s">
        <v>933</v>
      </c>
      <c r="V62" s="107" t="s">
        <v>1542</v>
      </c>
      <c r="W62" s="117">
        <v>0</v>
      </c>
      <c r="X62" s="166">
        <v>44340</v>
      </c>
      <c r="Y62" s="199">
        <f t="shared" si="3"/>
        <v>50.758333333333333</v>
      </c>
      <c r="Z62" s="199">
        <f t="shared" si="4"/>
        <v>2.6833333333333331</v>
      </c>
    </row>
    <row r="63" spans="1:26" x14ac:dyDescent="0.3">
      <c r="A63" s="100">
        <f t="shared" si="2"/>
        <v>60</v>
      </c>
      <c r="B63" s="111">
        <v>60323192</v>
      </c>
      <c r="C63" s="126" t="s">
        <v>998</v>
      </c>
      <c r="D63" s="100" t="s">
        <v>1110</v>
      </c>
      <c r="E63" s="100" t="s">
        <v>1075</v>
      </c>
      <c r="F63" s="100" t="s">
        <v>1573</v>
      </c>
      <c r="G63" s="105">
        <v>2484700</v>
      </c>
      <c r="H63" s="113">
        <v>39387</v>
      </c>
      <c r="I63" s="99" t="s">
        <v>1041</v>
      </c>
      <c r="J63" s="112">
        <v>24352</v>
      </c>
      <c r="K63" s="202">
        <v>54.380555555555553</v>
      </c>
      <c r="L63" s="108" t="s">
        <v>1052</v>
      </c>
      <c r="M63" s="108" t="s">
        <v>1058</v>
      </c>
      <c r="N63" s="98" t="s">
        <v>1177</v>
      </c>
      <c r="O63" s="98" t="s">
        <v>1178</v>
      </c>
      <c r="P63" s="99" t="s">
        <v>338</v>
      </c>
      <c r="Q63" s="99">
        <v>2</v>
      </c>
      <c r="R63" s="99">
        <v>3124024146</v>
      </c>
      <c r="S63" s="107" t="s">
        <v>1179</v>
      </c>
      <c r="T63" s="107" t="s">
        <v>1406</v>
      </c>
      <c r="U63" s="107" t="s">
        <v>1492</v>
      </c>
      <c r="V63" s="107" t="s">
        <v>1542</v>
      </c>
      <c r="W63" s="117">
        <v>0</v>
      </c>
      <c r="X63" s="166">
        <v>44340</v>
      </c>
      <c r="Y63" s="199">
        <f t="shared" si="3"/>
        <v>54.727777777777774</v>
      </c>
      <c r="Z63" s="199">
        <f t="shared" si="4"/>
        <v>13.563888888888888</v>
      </c>
    </row>
    <row r="64" spans="1:26" s="139" customFormat="1" ht="14.25" customHeight="1" x14ac:dyDescent="0.3">
      <c r="A64" s="100">
        <f t="shared" si="2"/>
        <v>61</v>
      </c>
      <c r="B64" s="111">
        <v>6663294</v>
      </c>
      <c r="C64" s="145" t="s">
        <v>999</v>
      </c>
      <c r="D64" s="207" t="s">
        <v>1531</v>
      </c>
      <c r="E64" s="130" t="s">
        <v>1081</v>
      </c>
      <c r="F64" s="130" t="s">
        <v>1570</v>
      </c>
      <c r="G64" s="140">
        <v>1208200</v>
      </c>
      <c r="H64" s="133">
        <v>41187</v>
      </c>
      <c r="I64" s="134" t="s">
        <v>1040</v>
      </c>
      <c r="J64" s="135">
        <v>31292</v>
      </c>
      <c r="K64" s="203">
        <v>35.380555555555553</v>
      </c>
      <c r="L64" s="137" t="s">
        <v>1059</v>
      </c>
      <c r="M64" s="137" t="s">
        <v>1055</v>
      </c>
      <c r="N64" s="136" t="s">
        <v>1252</v>
      </c>
      <c r="O64" s="158" t="s">
        <v>1314</v>
      </c>
      <c r="P64" s="134" t="s">
        <v>1188</v>
      </c>
      <c r="Q64" s="134">
        <v>8</v>
      </c>
      <c r="R64" s="134">
        <v>3186494042</v>
      </c>
      <c r="S64" s="131" t="s">
        <v>1361</v>
      </c>
      <c r="T64" s="131" t="s">
        <v>1405</v>
      </c>
      <c r="U64" s="131" t="s">
        <v>1530</v>
      </c>
      <c r="V64" s="107" t="s">
        <v>1541</v>
      </c>
      <c r="W64" s="167">
        <v>2</v>
      </c>
      <c r="X64" s="166">
        <v>44340</v>
      </c>
      <c r="Y64" s="199">
        <f t="shared" si="3"/>
        <v>35.727777777777774</v>
      </c>
      <c r="Z64" s="199">
        <f t="shared" si="4"/>
        <v>8.6361111111111111</v>
      </c>
    </row>
    <row r="65" spans="1:26" x14ac:dyDescent="0.3">
      <c r="A65" s="100">
        <f t="shared" si="2"/>
        <v>62</v>
      </c>
      <c r="B65" s="111">
        <v>1090402642</v>
      </c>
      <c r="C65" s="115" t="s">
        <v>1000</v>
      </c>
      <c r="D65" s="100" t="s">
        <v>1420</v>
      </c>
      <c r="E65" s="100" t="s">
        <v>1049</v>
      </c>
      <c r="F65" s="100" t="s">
        <v>1570</v>
      </c>
      <c r="G65" s="105">
        <v>882000</v>
      </c>
      <c r="H65" s="113">
        <v>43846</v>
      </c>
      <c r="I65" s="99" t="s">
        <v>1040</v>
      </c>
      <c r="J65" s="112">
        <v>32622</v>
      </c>
      <c r="K65" s="202">
        <v>31.736111111111111</v>
      </c>
      <c r="L65" s="108" t="s">
        <v>1059</v>
      </c>
      <c r="M65" s="108" t="s">
        <v>1055</v>
      </c>
      <c r="N65" s="98" t="s">
        <v>1488</v>
      </c>
      <c r="O65" s="98" t="s">
        <v>198</v>
      </c>
      <c r="P65" s="99" t="s">
        <v>1188</v>
      </c>
      <c r="Q65" s="99">
        <v>7</v>
      </c>
      <c r="R65" s="99">
        <v>3138159855</v>
      </c>
      <c r="S65" s="99" t="s">
        <v>1489</v>
      </c>
      <c r="T65" s="107" t="s">
        <v>1405</v>
      </c>
      <c r="U65" s="107" t="s">
        <v>706</v>
      </c>
      <c r="V65" s="107" t="s">
        <v>1542</v>
      </c>
      <c r="W65" s="117">
        <v>2</v>
      </c>
      <c r="X65" s="166">
        <v>44340</v>
      </c>
      <c r="Y65" s="199">
        <f t="shared" si="3"/>
        <v>32.083333333333336</v>
      </c>
      <c r="Z65" s="199">
        <f t="shared" si="4"/>
        <v>1.3555555555555556</v>
      </c>
    </row>
    <row r="66" spans="1:26" x14ac:dyDescent="0.3">
      <c r="A66" s="100">
        <f t="shared" si="2"/>
        <v>63</v>
      </c>
      <c r="B66" s="111">
        <v>7573470</v>
      </c>
      <c r="C66" s="126" t="s">
        <v>1001</v>
      </c>
      <c r="D66" s="100" t="s">
        <v>1399</v>
      </c>
      <c r="E66" s="100" t="s">
        <v>1081</v>
      </c>
      <c r="F66" s="100" t="s">
        <v>1570</v>
      </c>
      <c r="G66" s="105">
        <v>1012600</v>
      </c>
      <c r="H66" s="113">
        <v>40817</v>
      </c>
      <c r="I66" s="99" t="s">
        <v>1040</v>
      </c>
      <c r="J66" s="112">
        <v>30511</v>
      </c>
      <c r="K66" s="202">
        <v>37.513888888888886</v>
      </c>
      <c r="L66" s="108" t="s">
        <v>1059</v>
      </c>
      <c r="M66" s="108" t="s">
        <v>1053</v>
      </c>
      <c r="N66" s="98" t="s">
        <v>1209</v>
      </c>
      <c r="O66" s="98" t="s">
        <v>1315</v>
      </c>
      <c r="P66" s="99" t="s">
        <v>338</v>
      </c>
      <c r="Q66" s="109" t="s">
        <v>322</v>
      </c>
      <c r="R66" s="99">
        <v>3023521137</v>
      </c>
      <c r="S66" s="107" t="s">
        <v>1362</v>
      </c>
      <c r="T66" s="107" t="s">
        <v>1405</v>
      </c>
      <c r="U66" s="107" t="s">
        <v>1405</v>
      </c>
      <c r="V66" s="107" t="s">
        <v>1315</v>
      </c>
      <c r="W66" s="117">
        <v>2</v>
      </c>
      <c r="X66" s="166">
        <v>44340</v>
      </c>
      <c r="Y66" s="199">
        <f t="shared" si="3"/>
        <v>37.861111111111114</v>
      </c>
      <c r="Z66" s="199">
        <f t="shared" si="4"/>
        <v>9.6472222222222221</v>
      </c>
    </row>
    <row r="67" spans="1:26" x14ac:dyDescent="0.3">
      <c r="A67" s="100">
        <f t="shared" si="2"/>
        <v>64</v>
      </c>
      <c r="B67" s="111">
        <v>1093757366</v>
      </c>
      <c r="C67" s="126" t="s">
        <v>1002</v>
      </c>
      <c r="D67" s="100" t="s">
        <v>1532</v>
      </c>
      <c r="E67" s="100" t="s">
        <v>1111</v>
      </c>
      <c r="F67" s="100" t="s">
        <v>1570</v>
      </c>
      <c r="G67" s="105">
        <v>1231600</v>
      </c>
      <c r="H67" s="113">
        <v>40759</v>
      </c>
      <c r="I67" s="99" t="s">
        <v>1041</v>
      </c>
      <c r="J67" s="112">
        <v>32865</v>
      </c>
      <c r="K67" s="202">
        <v>31.072222222222223</v>
      </c>
      <c r="L67" s="108" t="s">
        <v>1052</v>
      </c>
      <c r="M67" s="108" t="s">
        <v>1053</v>
      </c>
      <c r="N67" s="98" t="s">
        <v>1210</v>
      </c>
      <c r="O67" s="98" t="s">
        <v>1317</v>
      </c>
      <c r="P67" s="99" t="s">
        <v>338</v>
      </c>
      <c r="Q67" s="109" t="s">
        <v>322</v>
      </c>
      <c r="R67" s="99">
        <v>3138552596</v>
      </c>
      <c r="S67" s="107" t="s">
        <v>1363</v>
      </c>
      <c r="T67" s="107" t="s">
        <v>1408</v>
      </c>
      <c r="U67" s="107" t="s">
        <v>1511</v>
      </c>
      <c r="V67" s="107" t="s">
        <v>1542</v>
      </c>
      <c r="W67" s="117">
        <v>0</v>
      </c>
      <c r="X67" s="166">
        <v>44340</v>
      </c>
      <c r="Y67" s="199">
        <f t="shared" ref="Y67:Y89" si="5">YEARFRAC(J67,X67)</f>
        <v>31.419444444444444</v>
      </c>
      <c r="Z67" s="199">
        <f t="shared" ref="Z67:Z89" si="6">YEARFRAC(H67,X67)</f>
        <v>9.8055555555555554</v>
      </c>
    </row>
    <row r="68" spans="1:26" x14ac:dyDescent="0.3">
      <c r="A68" s="100">
        <f t="shared" si="2"/>
        <v>65</v>
      </c>
      <c r="B68" s="111">
        <v>37279109</v>
      </c>
      <c r="C68" s="126" t="s">
        <v>1003</v>
      </c>
      <c r="D68" s="100" t="s">
        <v>1430</v>
      </c>
      <c r="E68" s="100" t="s">
        <v>1113</v>
      </c>
      <c r="F68" s="100" t="s">
        <v>1573</v>
      </c>
      <c r="G68" s="105">
        <v>1434800</v>
      </c>
      <c r="H68" s="113">
        <v>39387</v>
      </c>
      <c r="I68" s="99" t="s">
        <v>1041</v>
      </c>
      <c r="J68" s="112">
        <v>29592</v>
      </c>
      <c r="K68" s="202">
        <v>40.036111111111111</v>
      </c>
      <c r="L68" s="108" t="s">
        <v>1059</v>
      </c>
      <c r="M68" s="108" t="s">
        <v>1055</v>
      </c>
      <c r="N68" s="98" t="s">
        <v>1245</v>
      </c>
      <c r="O68" s="98" t="s">
        <v>1246</v>
      </c>
      <c r="P68" s="99" t="s">
        <v>1175</v>
      </c>
      <c r="Q68" s="109" t="s">
        <v>322</v>
      </c>
      <c r="R68" s="99">
        <v>5806691</v>
      </c>
      <c r="S68" s="107" t="s">
        <v>1247</v>
      </c>
      <c r="T68" s="107" t="s">
        <v>1406</v>
      </c>
      <c r="U68" s="107" t="s">
        <v>414</v>
      </c>
      <c r="V68" s="107" t="s">
        <v>1541</v>
      </c>
      <c r="W68" s="117">
        <v>0</v>
      </c>
      <c r="X68" s="166">
        <v>44340</v>
      </c>
      <c r="Y68" s="199">
        <f t="shared" si="5"/>
        <v>40.383333333333333</v>
      </c>
      <c r="Z68" s="199">
        <f t="shared" si="6"/>
        <v>13.563888888888888</v>
      </c>
    </row>
    <row r="69" spans="1:26" x14ac:dyDescent="0.3">
      <c r="A69" s="100">
        <f t="shared" si="2"/>
        <v>66</v>
      </c>
      <c r="B69" s="111">
        <v>1005023556</v>
      </c>
      <c r="C69" s="126" t="s">
        <v>1004</v>
      </c>
      <c r="D69" s="100" t="s">
        <v>1533</v>
      </c>
      <c r="E69" s="100" t="s">
        <v>1060</v>
      </c>
      <c r="F69" s="100" t="s">
        <v>1571</v>
      </c>
      <c r="G69" s="105">
        <v>882000</v>
      </c>
      <c r="H69" s="113">
        <v>43839</v>
      </c>
      <c r="I69" s="99" t="s">
        <v>1041</v>
      </c>
      <c r="J69" s="112">
        <v>35025</v>
      </c>
      <c r="K69" s="202">
        <v>25.158333333333335</v>
      </c>
      <c r="L69" s="108" t="s">
        <v>1052</v>
      </c>
      <c r="M69" s="108" t="s">
        <v>1053</v>
      </c>
      <c r="N69" s="98" t="s">
        <v>1186</v>
      </c>
      <c r="O69" s="98" t="s">
        <v>1187</v>
      </c>
      <c r="P69" s="99" t="s">
        <v>1188</v>
      </c>
      <c r="Q69" s="99">
        <v>6</v>
      </c>
      <c r="R69" s="99">
        <v>3214682853</v>
      </c>
      <c r="S69" s="107" t="s">
        <v>1189</v>
      </c>
      <c r="T69" s="107" t="s">
        <v>1408</v>
      </c>
      <c r="U69" s="107" t="s">
        <v>661</v>
      </c>
      <c r="V69" s="107" t="s">
        <v>1541</v>
      </c>
      <c r="W69" s="117">
        <v>1</v>
      </c>
      <c r="X69" s="166">
        <v>44340</v>
      </c>
      <c r="Y69" s="199">
        <f t="shared" si="5"/>
        <v>25.505555555555556</v>
      </c>
      <c r="Z69" s="199">
        <f t="shared" si="6"/>
        <v>1.375</v>
      </c>
    </row>
    <row r="70" spans="1:26" x14ac:dyDescent="0.3">
      <c r="A70" s="100">
        <f t="shared" ref="A70:A94" si="7">+A69+1</f>
        <v>67</v>
      </c>
      <c r="B70" s="111">
        <v>37275596</v>
      </c>
      <c r="C70" s="126" t="s">
        <v>1005</v>
      </c>
      <c r="D70" s="100" t="s">
        <v>1117</v>
      </c>
      <c r="E70" s="100" t="s">
        <v>1060</v>
      </c>
      <c r="F70" s="100" t="s">
        <v>1570</v>
      </c>
      <c r="G70" s="105">
        <v>2256700</v>
      </c>
      <c r="H70" s="113">
        <v>40470</v>
      </c>
      <c r="I70" s="99" t="s">
        <v>1041</v>
      </c>
      <c r="J70" s="112">
        <v>29338</v>
      </c>
      <c r="K70" s="202">
        <v>40.727777777777774</v>
      </c>
      <c r="L70" s="108" t="s">
        <v>1052</v>
      </c>
      <c r="M70" s="108" t="s">
        <v>1055</v>
      </c>
      <c r="N70" s="98" t="s">
        <v>1453</v>
      </c>
      <c r="O70" s="98" t="s">
        <v>327</v>
      </c>
      <c r="P70" s="99" t="s">
        <v>121</v>
      </c>
      <c r="Q70" s="109" t="s">
        <v>322</v>
      </c>
      <c r="R70" s="99" t="s">
        <v>1454</v>
      </c>
      <c r="S70" s="107" t="s">
        <v>1482</v>
      </c>
      <c r="T70" s="107" t="s">
        <v>1406</v>
      </c>
      <c r="U70" s="107" t="s">
        <v>414</v>
      </c>
      <c r="V70" s="107" t="s">
        <v>1541</v>
      </c>
      <c r="W70" s="117">
        <v>1</v>
      </c>
      <c r="X70" s="166">
        <v>44340</v>
      </c>
      <c r="Y70" s="199">
        <f t="shared" si="5"/>
        <v>41.075000000000003</v>
      </c>
      <c r="Z70" s="199">
        <f t="shared" si="6"/>
        <v>10.597222222222221</v>
      </c>
    </row>
    <row r="71" spans="1:26" x14ac:dyDescent="0.3">
      <c r="A71" s="100">
        <f t="shared" si="7"/>
        <v>68</v>
      </c>
      <c r="B71" s="111">
        <v>13271559</v>
      </c>
      <c r="C71" s="126" t="s">
        <v>1006</v>
      </c>
      <c r="D71" s="100" t="s">
        <v>1420</v>
      </c>
      <c r="E71" s="100" t="s">
        <v>1049</v>
      </c>
      <c r="F71" s="100" t="s">
        <v>1571</v>
      </c>
      <c r="G71" s="105">
        <v>882000</v>
      </c>
      <c r="H71" s="113">
        <v>42298</v>
      </c>
      <c r="I71" s="99" t="s">
        <v>1040</v>
      </c>
      <c r="J71" s="112">
        <v>31113</v>
      </c>
      <c r="K71" s="202">
        <v>35.866666666666667</v>
      </c>
      <c r="L71" s="108" t="s">
        <v>1052</v>
      </c>
      <c r="M71" s="108" t="s">
        <v>1055</v>
      </c>
      <c r="N71" s="98" t="s">
        <v>1208</v>
      </c>
      <c r="O71" s="98" t="s">
        <v>1316</v>
      </c>
      <c r="P71" s="99" t="s">
        <v>1188</v>
      </c>
      <c r="Q71" s="99">
        <v>8</v>
      </c>
      <c r="R71" s="99">
        <v>3108806174</v>
      </c>
      <c r="S71" s="107" t="s">
        <v>1365</v>
      </c>
      <c r="T71" s="107" t="s">
        <v>1405</v>
      </c>
      <c r="U71" s="107" t="s">
        <v>1405</v>
      </c>
      <c r="V71" s="107" t="s">
        <v>1541</v>
      </c>
      <c r="W71" s="117">
        <v>2</v>
      </c>
      <c r="X71" s="166">
        <v>44340</v>
      </c>
      <c r="Y71" s="199">
        <f t="shared" si="5"/>
        <v>36.213888888888889</v>
      </c>
      <c r="Z71" s="199">
        <f t="shared" si="6"/>
        <v>5.5916666666666668</v>
      </c>
    </row>
    <row r="72" spans="1:26" x14ac:dyDescent="0.3">
      <c r="A72" s="100">
        <f t="shared" si="7"/>
        <v>69</v>
      </c>
      <c r="B72" s="111">
        <v>1093740230</v>
      </c>
      <c r="C72" s="126" t="s">
        <v>1007</v>
      </c>
      <c r="D72" s="100" t="s">
        <v>1068</v>
      </c>
      <c r="E72" s="100" t="s">
        <v>1158</v>
      </c>
      <c r="F72" s="100" t="s">
        <v>1570</v>
      </c>
      <c r="G72" s="105">
        <v>1198900</v>
      </c>
      <c r="H72" s="113">
        <v>39818</v>
      </c>
      <c r="I72" s="99" t="s">
        <v>1040</v>
      </c>
      <c r="J72" s="112">
        <v>31910</v>
      </c>
      <c r="K72" s="202">
        <v>33.68333333333333</v>
      </c>
      <c r="L72" s="108" t="s">
        <v>1057</v>
      </c>
      <c r="M72" s="108" t="s">
        <v>1055</v>
      </c>
      <c r="N72" s="98" t="s">
        <v>1241</v>
      </c>
      <c r="O72" s="98" t="s">
        <v>1317</v>
      </c>
      <c r="P72" s="99" t="s">
        <v>338</v>
      </c>
      <c r="Q72" s="109" t="s">
        <v>322</v>
      </c>
      <c r="R72" s="99">
        <v>31636119818</v>
      </c>
      <c r="S72" s="107" t="s">
        <v>1364</v>
      </c>
      <c r="T72" s="107" t="s">
        <v>1405</v>
      </c>
      <c r="U72" s="107" t="s">
        <v>706</v>
      </c>
      <c r="V72" s="107" t="s">
        <v>1541</v>
      </c>
      <c r="W72" s="117">
        <v>0</v>
      </c>
      <c r="X72" s="166">
        <v>44340</v>
      </c>
      <c r="Y72" s="199">
        <f t="shared" si="5"/>
        <v>34.030555555555559</v>
      </c>
      <c r="Z72" s="199">
        <f t="shared" si="6"/>
        <v>12.386111111111111</v>
      </c>
    </row>
    <row r="73" spans="1:26" s="149" customFormat="1" x14ac:dyDescent="0.3">
      <c r="A73" s="100">
        <f t="shared" si="7"/>
        <v>70</v>
      </c>
      <c r="B73" s="111">
        <v>88289141</v>
      </c>
      <c r="C73" s="126" t="s">
        <v>1008</v>
      </c>
      <c r="D73" s="207" t="s">
        <v>1531</v>
      </c>
      <c r="E73" s="163" t="s">
        <v>1422</v>
      </c>
      <c r="F73" s="163" t="s">
        <v>1570</v>
      </c>
      <c r="G73" s="105">
        <v>1208200</v>
      </c>
      <c r="H73" s="113">
        <v>39387</v>
      </c>
      <c r="I73" s="138" t="s">
        <v>1040</v>
      </c>
      <c r="J73" s="147">
        <v>27496</v>
      </c>
      <c r="K73" s="205">
        <v>45.769444444444446</v>
      </c>
      <c r="L73" s="148" t="s">
        <v>1052</v>
      </c>
      <c r="M73" s="148" t="s">
        <v>1055</v>
      </c>
      <c r="N73" s="151" t="s">
        <v>1475</v>
      </c>
      <c r="O73" s="151" t="s">
        <v>521</v>
      </c>
      <c r="P73" s="138" t="s">
        <v>45</v>
      </c>
      <c r="Q73" s="138" t="s">
        <v>322</v>
      </c>
      <c r="R73" s="138">
        <v>3114383472</v>
      </c>
      <c r="S73" s="146" t="s">
        <v>1483</v>
      </c>
      <c r="T73" s="146" t="s">
        <v>1405</v>
      </c>
      <c r="U73" s="146" t="s">
        <v>706</v>
      </c>
      <c r="V73" s="107" t="s">
        <v>1541</v>
      </c>
      <c r="W73" s="117">
        <v>1</v>
      </c>
      <c r="X73" s="166">
        <v>44340</v>
      </c>
      <c r="Y73" s="199">
        <f t="shared" si="5"/>
        <v>46.116666666666667</v>
      </c>
      <c r="Z73" s="199">
        <f t="shared" si="6"/>
        <v>13.563888888888888</v>
      </c>
    </row>
    <row r="74" spans="1:26" x14ac:dyDescent="0.3">
      <c r="A74" s="100">
        <f t="shared" si="7"/>
        <v>71</v>
      </c>
      <c r="B74" s="111">
        <v>13906188</v>
      </c>
      <c r="C74" s="126" t="s">
        <v>1009</v>
      </c>
      <c r="D74" s="100" t="s">
        <v>1531</v>
      </c>
      <c r="E74" s="100" t="s">
        <v>1422</v>
      </c>
      <c r="F74" s="100" t="s">
        <v>1573</v>
      </c>
      <c r="G74" s="105">
        <v>1208200</v>
      </c>
      <c r="H74" s="113">
        <v>39751</v>
      </c>
      <c r="I74" s="99" t="s">
        <v>1040</v>
      </c>
      <c r="J74" s="112">
        <v>25160</v>
      </c>
      <c r="K74" s="202">
        <v>52.169444444444444</v>
      </c>
      <c r="L74" s="108" t="s">
        <v>1052</v>
      </c>
      <c r="M74" s="108" t="s">
        <v>1058</v>
      </c>
      <c r="N74" s="98" t="s">
        <v>1203</v>
      </c>
      <c r="O74" s="98" t="s">
        <v>1317</v>
      </c>
      <c r="P74" s="99" t="s">
        <v>338</v>
      </c>
      <c r="Q74" s="109" t="s">
        <v>322</v>
      </c>
      <c r="R74" s="99">
        <v>3155859501</v>
      </c>
      <c r="S74" s="107" t="s">
        <v>1366</v>
      </c>
      <c r="T74" s="107" t="s">
        <v>1407</v>
      </c>
      <c r="U74" s="107" t="s">
        <v>1512</v>
      </c>
      <c r="V74" s="107" t="s">
        <v>1541</v>
      </c>
      <c r="W74" s="117">
        <v>0</v>
      </c>
      <c r="X74" s="166">
        <v>44340</v>
      </c>
      <c r="Y74" s="199">
        <f t="shared" si="5"/>
        <v>52.516666666666666</v>
      </c>
      <c r="Z74" s="199">
        <f t="shared" si="6"/>
        <v>12.566666666666666</v>
      </c>
    </row>
    <row r="75" spans="1:26" x14ac:dyDescent="0.3">
      <c r="A75" s="100">
        <f t="shared" si="7"/>
        <v>72</v>
      </c>
      <c r="B75" s="111">
        <v>1090398112</v>
      </c>
      <c r="C75" s="126" t="s">
        <v>1010</v>
      </c>
      <c r="D75" s="100" t="s">
        <v>1420</v>
      </c>
      <c r="E75" s="100" t="s">
        <v>1049</v>
      </c>
      <c r="F75" s="100" t="s">
        <v>1570</v>
      </c>
      <c r="G75" s="105">
        <v>882000</v>
      </c>
      <c r="H75" s="113">
        <v>43762</v>
      </c>
      <c r="I75" s="99" t="s">
        <v>1040</v>
      </c>
      <c r="J75" s="112">
        <v>32474</v>
      </c>
      <c r="K75" s="202">
        <v>32.144444444444446</v>
      </c>
      <c r="L75" s="108" t="s">
        <v>1052</v>
      </c>
      <c r="M75" s="108" t="s">
        <v>1055</v>
      </c>
      <c r="N75" s="98" t="s">
        <v>1230</v>
      </c>
      <c r="O75" s="98" t="s">
        <v>447</v>
      </c>
      <c r="P75" s="99" t="s">
        <v>1188</v>
      </c>
      <c r="Q75" s="99">
        <v>7</v>
      </c>
      <c r="R75" s="99">
        <v>3223077790</v>
      </c>
      <c r="S75" s="107" t="s">
        <v>1367</v>
      </c>
      <c r="T75" s="107" t="s">
        <v>1407</v>
      </c>
      <c r="U75" s="107" t="s">
        <v>1513</v>
      </c>
      <c r="V75" s="107" t="s">
        <v>1542</v>
      </c>
      <c r="W75" s="117">
        <v>1</v>
      </c>
      <c r="X75" s="166">
        <v>44340</v>
      </c>
      <c r="Y75" s="199">
        <f t="shared" si="5"/>
        <v>32.491666666666667</v>
      </c>
      <c r="Z75" s="199">
        <f t="shared" si="6"/>
        <v>1.5833333333333333</v>
      </c>
    </row>
    <row r="76" spans="1:26" x14ac:dyDescent="0.3">
      <c r="A76" s="100">
        <f t="shared" si="7"/>
        <v>73</v>
      </c>
      <c r="B76" s="111">
        <v>1090427301</v>
      </c>
      <c r="C76" s="126" t="s">
        <v>1011</v>
      </c>
      <c r="D76" s="100" t="s">
        <v>1543</v>
      </c>
      <c r="E76" s="100" t="s">
        <v>1060</v>
      </c>
      <c r="F76" s="100" t="s">
        <v>1570</v>
      </c>
      <c r="G76" s="105">
        <v>1231600</v>
      </c>
      <c r="H76" s="113">
        <v>42360</v>
      </c>
      <c r="I76" s="99" t="s">
        <v>1041</v>
      </c>
      <c r="J76" s="112">
        <v>33148</v>
      </c>
      <c r="K76" s="202">
        <v>30.297222222222221</v>
      </c>
      <c r="L76" s="108" t="s">
        <v>1059</v>
      </c>
      <c r="M76" s="108" t="s">
        <v>1055</v>
      </c>
      <c r="N76" s="98" t="s">
        <v>1197</v>
      </c>
      <c r="O76" s="98" t="s">
        <v>1309</v>
      </c>
      <c r="P76" s="99" t="s">
        <v>1188</v>
      </c>
      <c r="Q76" s="99">
        <v>4</v>
      </c>
      <c r="R76" s="99">
        <v>3162355119</v>
      </c>
      <c r="S76" s="107" t="s">
        <v>633</v>
      </c>
      <c r="T76" s="107" t="s">
        <v>1406</v>
      </c>
      <c r="U76" s="107" t="s">
        <v>1514</v>
      </c>
      <c r="V76" s="107" t="s">
        <v>1541</v>
      </c>
      <c r="W76" s="117">
        <v>1</v>
      </c>
      <c r="X76" s="166">
        <v>44340</v>
      </c>
      <c r="Y76" s="199">
        <f t="shared" si="5"/>
        <v>30.644444444444446</v>
      </c>
      <c r="Z76" s="199">
        <f t="shared" si="6"/>
        <v>5.4222222222222225</v>
      </c>
    </row>
    <row r="77" spans="1:26" x14ac:dyDescent="0.3">
      <c r="A77" s="100">
        <f t="shared" si="7"/>
        <v>74</v>
      </c>
      <c r="B77" s="111">
        <v>1093776496</v>
      </c>
      <c r="C77" s="126" t="s">
        <v>1013</v>
      </c>
      <c r="D77" s="100" t="s">
        <v>1119</v>
      </c>
      <c r="E77" s="100" t="s">
        <v>1423</v>
      </c>
      <c r="F77" s="100" t="s">
        <v>1570</v>
      </c>
      <c r="G77" s="105">
        <v>882000</v>
      </c>
      <c r="H77" s="113">
        <v>43361</v>
      </c>
      <c r="I77" s="99" t="s">
        <v>1040</v>
      </c>
      <c r="J77" s="112">
        <v>34291</v>
      </c>
      <c r="K77" s="202">
        <v>27.169444444444444</v>
      </c>
      <c r="L77" s="108" t="s">
        <v>1057</v>
      </c>
      <c r="M77" s="108" t="s">
        <v>1055</v>
      </c>
      <c r="N77" s="98" t="s">
        <v>1242</v>
      </c>
      <c r="O77" s="98" t="s">
        <v>1319</v>
      </c>
      <c r="P77" s="99" t="s">
        <v>1188</v>
      </c>
      <c r="Q77" s="99">
        <v>6</v>
      </c>
      <c r="R77" s="99">
        <v>3118215570</v>
      </c>
      <c r="S77" s="107" t="s">
        <v>1369</v>
      </c>
      <c r="T77" s="107" t="s">
        <v>1408</v>
      </c>
      <c r="U77" s="107" t="s">
        <v>1515</v>
      </c>
      <c r="V77" s="107" t="s">
        <v>1542</v>
      </c>
      <c r="W77" s="117">
        <v>0</v>
      </c>
      <c r="X77" s="166">
        <v>44340</v>
      </c>
      <c r="Y77" s="199">
        <f t="shared" si="5"/>
        <v>27.516666666666666</v>
      </c>
      <c r="Z77" s="199">
        <f t="shared" si="6"/>
        <v>2.6833333333333331</v>
      </c>
    </row>
    <row r="78" spans="1:26" x14ac:dyDescent="0.3">
      <c r="A78" s="100">
        <f t="shared" si="7"/>
        <v>75</v>
      </c>
      <c r="B78" s="111">
        <v>13476665</v>
      </c>
      <c r="C78" s="115" t="s">
        <v>1014</v>
      </c>
      <c r="D78" s="100" t="s">
        <v>1051</v>
      </c>
      <c r="E78" s="100" t="s">
        <v>1049</v>
      </c>
      <c r="F78" s="100" t="s">
        <v>1574</v>
      </c>
      <c r="G78" s="105">
        <v>988900</v>
      </c>
      <c r="H78" s="113">
        <v>39818</v>
      </c>
      <c r="I78" s="99" t="s">
        <v>1040</v>
      </c>
      <c r="J78" s="112">
        <v>23881</v>
      </c>
      <c r="K78" s="202">
        <v>55.666666666666664</v>
      </c>
      <c r="L78" s="108" t="s">
        <v>1052</v>
      </c>
      <c r="M78" s="108" t="s">
        <v>1053</v>
      </c>
      <c r="N78" s="98" t="s">
        <v>520</v>
      </c>
      <c r="O78" s="98" t="s">
        <v>1296</v>
      </c>
      <c r="P78" s="99" t="s">
        <v>338</v>
      </c>
      <c r="Q78" s="109" t="s">
        <v>322</v>
      </c>
      <c r="R78" s="99" t="s">
        <v>1289</v>
      </c>
      <c r="S78" s="107" t="s">
        <v>1370</v>
      </c>
      <c r="T78" s="107" t="s">
        <v>1539</v>
      </c>
      <c r="U78" s="107" t="s">
        <v>1516</v>
      </c>
      <c r="V78" s="107" t="s">
        <v>1541</v>
      </c>
      <c r="W78" s="117">
        <v>0</v>
      </c>
      <c r="X78" s="166">
        <v>44340</v>
      </c>
      <c r="Y78" s="199">
        <f t="shared" si="5"/>
        <v>56.013888888888886</v>
      </c>
      <c r="Z78" s="199">
        <f t="shared" si="6"/>
        <v>12.386111111111111</v>
      </c>
    </row>
    <row r="79" spans="1:26" x14ac:dyDescent="0.3">
      <c r="A79" s="100">
        <f t="shared" si="7"/>
        <v>76</v>
      </c>
      <c r="B79" s="111">
        <v>60440932</v>
      </c>
      <c r="C79" s="115" t="s">
        <v>1015</v>
      </c>
      <c r="D79" s="100" t="s">
        <v>1121</v>
      </c>
      <c r="E79" s="100" t="s">
        <v>1088</v>
      </c>
      <c r="F79" s="100" t="s">
        <v>1574</v>
      </c>
      <c r="G79" s="105">
        <v>2256700</v>
      </c>
      <c r="H79" s="113">
        <v>39818</v>
      </c>
      <c r="I79" s="99" t="s">
        <v>1041</v>
      </c>
      <c r="J79" s="112">
        <v>27917</v>
      </c>
      <c r="K79" s="202">
        <v>44.619444444444447</v>
      </c>
      <c r="L79" s="108" t="s">
        <v>1070</v>
      </c>
      <c r="M79" s="108" t="s">
        <v>1055</v>
      </c>
      <c r="N79" s="98" t="s">
        <v>532</v>
      </c>
      <c r="O79" s="98" t="s">
        <v>1300</v>
      </c>
      <c r="P79" s="99" t="s">
        <v>338</v>
      </c>
      <c r="Q79" s="109" t="s">
        <v>322</v>
      </c>
      <c r="R79" s="99">
        <v>3112293533</v>
      </c>
      <c r="S79" s="107" t="s">
        <v>1371</v>
      </c>
      <c r="T79" s="107" t="s">
        <v>1406</v>
      </c>
      <c r="U79" s="107" t="s">
        <v>1492</v>
      </c>
      <c r="V79" s="107" t="s">
        <v>1315</v>
      </c>
      <c r="X79" s="166">
        <v>44340</v>
      </c>
      <c r="Y79" s="199">
        <f t="shared" si="5"/>
        <v>44.966666666666669</v>
      </c>
      <c r="Z79" s="199">
        <f t="shared" si="6"/>
        <v>12.386111111111111</v>
      </c>
    </row>
    <row r="80" spans="1:26" x14ac:dyDescent="0.3">
      <c r="A80" s="100">
        <f t="shared" si="7"/>
        <v>77</v>
      </c>
      <c r="B80" s="111">
        <v>88214322</v>
      </c>
      <c r="C80" s="126" t="s">
        <v>1016</v>
      </c>
      <c r="D80" s="100" t="s">
        <v>1534</v>
      </c>
      <c r="E80" s="100" t="s">
        <v>1081</v>
      </c>
      <c r="F80" s="100" t="s">
        <v>1570</v>
      </c>
      <c r="G80" s="105">
        <v>1012600</v>
      </c>
      <c r="H80" s="113">
        <v>40900</v>
      </c>
      <c r="I80" s="99" t="s">
        <v>1040</v>
      </c>
      <c r="J80" s="112">
        <v>27540</v>
      </c>
      <c r="K80" s="202">
        <v>45.647222222222226</v>
      </c>
      <c r="L80" s="108" t="s">
        <v>1052</v>
      </c>
      <c r="M80" s="108" t="s">
        <v>1055</v>
      </c>
      <c r="N80" s="98" t="s">
        <v>1250</v>
      </c>
      <c r="O80" s="98" t="s">
        <v>1320</v>
      </c>
      <c r="P80" s="99" t="s">
        <v>338</v>
      </c>
      <c r="Q80" s="109" t="s">
        <v>322</v>
      </c>
      <c r="R80" s="99">
        <v>3158464413</v>
      </c>
      <c r="S80" s="107" t="s">
        <v>1372</v>
      </c>
      <c r="T80" s="107" t="s">
        <v>1405</v>
      </c>
      <c r="U80" s="107" t="s">
        <v>1405</v>
      </c>
      <c r="V80" s="107" t="s">
        <v>1542</v>
      </c>
      <c r="W80" s="117">
        <v>0</v>
      </c>
      <c r="X80" s="166">
        <v>44340</v>
      </c>
      <c r="Y80" s="199">
        <f t="shared" si="5"/>
        <v>45.994444444444447</v>
      </c>
      <c r="Z80" s="199">
        <f t="shared" si="6"/>
        <v>9.4194444444444443</v>
      </c>
    </row>
    <row r="81" spans="1:26" x14ac:dyDescent="0.3">
      <c r="A81" s="100">
        <f t="shared" si="7"/>
        <v>78</v>
      </c>
      <c r="B81" s="111">
        <v>1093793183</v>
      </c>
      <c r="C81" s="126" t="s">
        <v>1017</v>
      </c>
      <c r="D81" s="100" t="s">
        <v>1122</v>
      </c>
      <c r="E81" s="100" t="s">
        <v>1113</v>
      </c>
      <c r="F81" s="100" t="s">
        <v>1570</v>
      </c>
      <c r="G81" s="105">
        <v>882000</v>
      </c>
      <c r="H81" s="113">
        <v>43833</v>
      </c>
      <c r="I81" s="99" t="s">
        <v>1040</v>
      </c>
      <c r="J81" s="112">
        <v>35774</v>
      </c>
      <c r="K81" s="202">
        <v>23.108333333333334</v>
      </c>
      <c r="L81" s="108" t="s">
        <v>1052</v>
      </c>
      <c r="M81" s="108" t="s">
        <v>1055</v>
      </c>
      <c r="N81" s="98" t="s">
        <v>520</v>
      </c>
      <c r="O81" s="98" t="s">
        <v>1296</v>
      </c>
      <c r="P81" s="99" t="s">
        <v>338</v>
      </c>
      <c r="Q81" s="109" t="s">
        <v>322</v>
      </c>
      <c r="R81" s="99">
        <v>5514116</v>
      </c>
      <c r="S81" s="107" t="s">
        <v>1373</v>
      </c>
      <c r="T81" s="107" t="s">
        <v>1408</v>
      </c>
      <c r="U81" s="107" t="s">
        <v>1517</v>
      </c>
      <c r="V81" s="107" t="s">
        <v>1542</v>
      </c>
      <c r="W81" s="117">
        <v>0</v>
      </c>
      <c r="X81" s="166">
        <v>44340</v>
      </c>
      <c r="Y81" s="199">
        <f t="shared" si="5"/>
        <v>23.455555555555556</v>
      </c>
      <c r="Z81" s="199">
        <f t="shared" si="6"/>
        <v>1.3916666666666666</v>
      </c>
    </row>
    <row r="82" spans="1:26" x14ac:dyDescent="0.3">
      <c r="A82" s="100">
        <f t="shared" si="7"/>
        <v>79</v>
      </c>
      <c r="B82" s="111">
        <v>1093768333</v>
      </c>
      <c r="C82" s="126" t="s">
        <v>1018</v>
      </c>
      <c r="D82" s="100" t="s">
        <v>1077</v>
      </c>
      <c r="E82" s="100" t="s">
        <v>1075</v>
      </c>
      <c r="F82" s="100" t="s">
        <v>1571</v>
      </c>
      <c r="G82" s="105">
        <v>1231600</v>
      </c>
      <c r="H82" s="113">
        <v>43648</v>
      </c>
      <c r="I82" s="99" t="s">
        <v>1041</v>
      </c>
      <c r="J82" s="112">
        <v>34164</v>
      </c>
      <c r="K82" s="202">
        <v>27.513888888888889</v>
      </c>
      <c r="L82" s="108" t="s">
        <v>1059</v>
      </c>
      <c r="M82" s="108" t="s">
        <v>1055</v>
      </c>
      <c r="N82" s="98" t="s">
        <v>1193</v>
      </c>
      <c r="O82" s="98" t="s">
        <v>1194</v>
      </c>
      <c r="P82" s="99" t="s">
        <v>1188</v>
      </c>
      <c r="Q82" s="99">
        <v>4</v>
      </c>
      <c r="R82" s="99" t="s">
        <v>1195</v>
      </c>
      <c r="S82" s="107" t="s">
        <v>1196</v>
      </c>
      <c r="T82" s="107" t="s">
        <v>1406</v>
      </c>
      <c r="U82" s="107" t="s">
        <v>1518</v>
      </c>
      <c r="V82" s="107" t="s">
        <v>1541</v>
      </c>
      <c r="W82" s="117">
        <v>1</v>
      </c>
      <c r="X82" s="166">
        <v>44340</v>
      </c>
      <c r="Y82" s="199">
        <f t="shared" si="5"/>
        <v>27.861111111111111</v>
      </c>
      <c r="Z82" s="199">
        <f t="shared" si="6"/>
        <v>1.8944444444444444</v>
      </c>
    </row>
    <row r="83" spans="1:26" x14ac:dyDescent="0.3">
      <c r="A83" s="100">
        <f t="shared" si="7"/>
        <v>80</v>
      </c>
      <c r="B83" s="111">
        <v>1093753519</v>
      </c>
      <c r="C83" s="115" t="s">
        <v>1019</v>
      </c>
      <c r="D83" s="100" t="s">
        <v>1420</v>
      </c>
      <c r="E83" s="100" t="s">
        <v>1158</v>
      </c>
      <c r="F83" s="100" t="s">
        <v>1570</v>
      </c>
      <c r="G83" s="105">
        <v>882000</v>
      </c>
      <c r="H83" s="113">
        <v>42769</v>
      </c>
      <c r="I83" s="99" t="s">
        <v>1040</v>
      </c>
      <c r="J83" s="112">
        <v>32363</v>
      </c>
      <c r="K83" s="202">
        <v>32.447222222222223</v>
      </c>
      <c r="L83" s="108" t="s">
        <v>1052</v>
      </c>
      <c r="M83" s="108" t="s">
        <v>1058</v>
      </c>
      <c r="N83" s="98" t="s">
        <v>1211</v>
      </c>
      <c r="O83" s="98" t="s">
        <v>1321</v>
      </c>
      <c r="P83" s="99" t="s">
        <v>338</v>
      </c>
      <c r="Q83" s="99" t="s">
        <v>322</v>
      </c>
      <c r="R83" s="99">
        <v>3017094874</v>
      </c>
      <c r="S83" s="107" t="s">
        <v>1374</v>
      </c>
      <c r="T83" s="107" t="s">
        <v>1407</v>
      </c>
      <c r="U83" s="107" t="s">
        <v>1519</v>
      </c>
      <c r="V83" s="107" t="s">
        <v>1541</v>
      </c>
      <c r="W83" s="117">
        <v>1</v>
      </c>
      <c r="X83" s="166">
        <v>44340</v>
      </c>
      <c r="Y83" s="199">
        <f t="shared" si="5"/>
        <v>32.794444444444444</v>
      </c>
      <c r="Z83" s="199">
        <f t="shared" si="6"/>
        <v>4.3083333333333336</v>
      </c>
    </row>
    <row r="84" spans="1:26" x14ac:dyDescent="0.3">
      <c r="A84" s="100">
        <f t="shared" si="7"/>
        <v>81</v>
      </c>
      <c r="B84" s="111">
        <v>1090369588</v>
      </c>
      <c r="C84" s="126" t="s">
        <v>1020</v>
      </c>
      <c r="D84" s="100" t="s">
        <v>1420</v>
      </c>
      <c r="E84" s="100" t="s">
        <v>1158</v>
      </c>
      <c r="F84" s="100" t="s">
        <v>1570</v>
      </c>
      <c r="G84" s="105">
        <v>882000</v>
      </c>
      <c r="H84" s="113">
        <v>42808</v>
      </c>
      <c r="I84" s="99" t="s">
        <v>1040</v>
      </c>
      <c r="J84" s="112">
        <v>31514</v>
      </c>
      <c r="K84" s="202">
        <v>34.769444444444446</v>
      </c>
      <c r="L84" s="108" t="s">
        <v>1052</v>
      </c>
      <c r="M84" s="108" t="s">
        <v>1055</v>
      </c>
      <c r="N84" s="98" t="s">
        <v>1204</v>
      </c>
      <c r="O84" s="98" t="s">
        <v>1322</v>
      </c>
      <c r="P84" s="99" t="s">
        <v>1188</v>
      </c>
      <c r="Q84" s="107">
        <v>9</v>
      </c>
      <c r="R84" s="99">
        <v>3123018278</v>
      </c>
      <c r="S84" s="107" t="s">
        <v>1375</v>
      </c>
      <c r="T84" s="107" t="s">
        <v>1405</v>
      </c>
      <c r="U84" s="107" t="s">
        <v>706</v>
      </c>
      <c r="V84" s="107" t="s">
        <v>1542</v>
      </c>
      <c r="W84" s="117">
        <v>1</v>
      </c>
      <c r="X84" s="166">
        <v>44340</v>
      </c>
      <c r="Y84" s="199">
        <f t="shared" si="5"/>
        <v>35.116666666666667</v>
      </c>
      <c r="Z84" s="199">
        <f t="shared" si="6"/>
        <v>4.1944444444444446</v>
      </c>
    </row>
    <row r="85" spans="1:26" x14ac:dyDescent="0.3">
      <c r="A85" s="100">
        <f t="shared" si="7"/>
        <v>82</v>
      </c>
      <c r="B85" s="111">
        <v>1127051357</v>
      </c>
      <c r="C85" s="126" t="s">
        <v>1021</v>
      </c>
      <c r="D85" s="100" t="s">
        <v>1420</v>
      </c>
      <c r="E85" s="100" t="s">
        <v>1049</v>
      </c>
      <c r="F85" s="100" t="s">
        <v>1570</v>
      </c>
      <c r="G85" s="105">
        <v>882000</v>
      </c>
      <c r="H85" s="113">
        <v>42808</v>
      </c>
      <c r="I85" s="99" t="s">
        <v>1040</v>
      </c>
      <c r="J85" s="112">
        <v>34680</v>
      </c>
      <c r="K85" s="202">
        <v>26.102777777777778</v>
      </c>
      <c r="L85" s="108" t="s">
        <v>1052</v>
      </c>
      <c r="M85" s="108" t="s">
        <v>1055</v>
      </c>
      <c r="N85" s="98" t="s">
        <v>1253</v>
      </c>
      <c r="O85" s="98" t="s">
        <v>1323</v>
      </c>
      <c r="P85" s="99" t="s">
        <v>1175</v>
      </c>
      <c r="Q85" s="99" t="s">
        <v>322</v>
      </c>
      <c r="R85" s="99">
        <v>3144559060</v>
      </c>
      <c r="S85" s="107" t="s">
        <v>1376</v>
      </c>
      <c r="T85" s="107" t="s">
        <v>1405</v>
      </c>
      <c r="U85" s="107" t="s">
        <v>1405</v>
      </c>
      <c r="V85" s="107" t="s">
        <v>1541</v>
      </c>
      <c r="W85" s="117">
        <v>3</v>
      </c>
      <c r="X85" s="166">
        <v>44340</v>
      </c>
      <c r="Y85" s="199">
        <f t="shared" si="5"/>
        <v>26.45</v>
      </c>
      <c r="Z85" s="199">
        <f t="shared" si="6"/>
        <v>4.1944444444444446</v>
      </c>
    </row>
    <row r="86" spans="1:26" x14ac:dyDescent="0.3">
      <c r="A86" s="100">
        <f t="shared" si="7"/>
        <v>83</v>
      </c>
      <c r="B86" s="111">
        <v>1090439853</v>
      </c>
      <c r="C86" s="126" t="s">
        <v>1022</v>
      </c>
      <c r="D86" s="100" t="s">
        <v>1093</v>
      </c>
      <c r="E86" s="100" t="s">
        <v>1075</v>
      </c>
      <c r="F86" s="100" t="s">
        <v>1570</v>
      </c>
      <c r="G86" s="105">
        <v>990500</v>
      </c>
      <c r="H86" s="113">
        <v>40619</v>
      </c>
      <c r="I86" s="99" t="s">
        <v>1041</v>
      </c>
      <c r="J86" s="112">
        <v>33488</v>
      </c>
      <c r="K86" s="202">
        <v>29.366666666666667</v>
      </c>
      <c r="L86" s="108" t="s">
        <v>1059</v>
      </c>
      <c r="M86" s="108" t="s">
        <v>1055</v>
      </c>
      <c r="N86" s="98" t="s">
        <v>1190</v>
      </c>
      <c r="O86" s="98" t="s">
        <v>1275</v>
      </c>
      <c r="P86" s="99" t="s">
        <v>1188</v>
      </c>
      <c r="Q86" s="99">
        <v>4</v>
      </c>
      <c r="R86" s="99">
        <v>3102807720</v>
      </c>
      <c r="S86" s="107" t="s">
        <v>1377</v>
      </c>
      <c r="T86" s="107" t="s">
        <v>1407</v>
      </c>
      <c r="U86" s="107" t="s">
        <v>1520</v>
      </c>
      <c r="V86" s="107" t="s">
        <v>1315</v>
      </c>
      <c r="W86" s="117">
        <v>0</v>
      </c>
      <c r="X86" s="166">
        <v>44340</v>
      </c>
      <c r="Y86" s="199">
        <f t="shared" si="5"/>
        <v>29.713888888888889</v>
      </c>
      <c r="Z86" s="199">
        <f t="shared" si="6"/>
        <v>10.186111111111112</v>
      </c>
    </row>
    <row r="87" spans="1:26" x14ac:dyDescent="0.3">
      <c r="A87" s="100">
        <f t="shared" si="7"/>
        <v>84</v>
      </c>
      <c r="B87" s="111">
        <v>88289033</v>
      </c>
      <c r="C87" s="126" t="s">
        <v>1023</v>
      </c>
      <c r="D87" s="100" t="s">
        <v>1068</v>
      </c>
      <c r="E87" s="100" t="s">
        <v>1158</v>
      </c>
      <c r="F87" s="100" t="s">
        <v>1570</v>
      </c>
      <c r="G87" s="105">
        <v>1198900</v>
      </c>
      <c r="H87" s="113">
        <v>39387</v>
      </c>
      <c r="I87" s="99" t="s">
        <v>1040</v>
      </c>
      <c r="J87" s="112">
        <v>27456</v>
      </c>
      <c r="K87" s="202">
        <v>45.87777777777778</v>
      </c>
      <c r="L87" s="108" t="s">
        <v>1059</v>
      </c>
      <c r="M87" s="108" t="s">
        <v>1058</v>
      </c>
      <c r="N87" s="98" t="s">
        <v>1219</v>
      </c>
      <c r="O87" s="98" t="s">
        <v>1324</v>
      </c>
      <c r="P87" s="99" t="s">
        <v>338</v>
      </c>
      <c r="Q87" s="99" t="s">
        <v>322</v>
      </c>
      <c r="R87" s="99">
        <v>3185146181</v>
      </c>
      <c r="S87" s="107" t="s">
        <v>1378</v>
      </c>
      <c r="T87" s="107" t="s">
        <v>1405</v>
      </c>
      <c r="U87" s="107" t="s">
        <v>1405</v>
      </c>
      <c r="V87" s="107" t="s">
        <v>1541</v>
      </c>
      <c r="X87" s="166">
        <v>44340</v>
      </c>
      <c r="Y87" s="199">
        <f t="shared" si="5"/>
        <v>46.225000000000001</v>
      </c>
      <c r="Z87" s="199">
        <f t="shared" si="6"/>
        <v>13.563888888888888</v>
      </c>
    </row>
    <row r="88" spans="1:26" x14ac:dyDescent="0.3">
      <c r="A88" s="100">
        <f t="shared" si="7"/>
        <v>85</v>
      </c>
      <c r="B88" s="111">
        <v>13475645</v>
      </c>
      <c r="C88" s="115" t="s">
        <v>1024</v>
      </c>
      <c r="D88" s="100" t="s">
        <v>1069</v>
      </c>
      <c r="E88" s="100" t="s">
        <v>1158</v>
      </c>
      <c r="F88" s="100" t="s">
        <v>1571</v>
      </c>
      <c r="G88" s="105">
        <v>1152600</v>
      </c>
      <c r="H88" s="113">
        <v>39706</v>
      </c>
      <c r="I88" s="99" t="s">
        <v>1040</v>
      </c>
      <c r="J88" s="112">
        <v>23782</v>
      </c>
      <c r="K88" s="202">
        <v>55.944444444444443</v>
      </c>
      <c r="L88" s="108" t="s">
        <v>1052</v>
      </c>
      <c r="M88" s="108" t="s">
        <v>1058</v>
      </c>
      <c r="N88" s="98" t="s">
        <v>1288</v>
      </c>
      <c r="O88" s="98" t="s">
        <v>1325</v>
      </c>
      <c r="P88" s="99" t="s">
        <v>1188</v>
      </c>
      <c r="Q88" s="99">
        <v>8</v>
      </c>
      <c r="R88" s="99">
        <v>5816563</v>
      </c>
      <c r="S88" s="107" t="s">
        <v>1379</v>
      </c>
      <c r="T88" s="107" t="s">
        <v>1405</v>
      </c>
      <c r="U88" s="107" t="s">
        <v>1405</v>
      </c>
      <c r="V88" s="107" t="s">
        <v>1542</v>
      </c>
      <c r="W88" s="117">
        <v>0</v>
      </c>
      <c r="X88" s="166">
        <v>44340</v>
      </c>
      <c r="Y88" s="199">
        <f t="shared" si="5"/>
        <v>56.291666666666664</v>
      </c>
      <c r="Z88" s="199">
        <f t="shared" si="6"/>
        <v>12.691666666666666</v>
      </c>
    </row>
    <row r="89" spans="1:26" x14ac:dyDescent="0.3">
      <c r="A89" s="100">
        <f t="shared" si="7"/>
        <v>86</v>
      </c>
      <c r="B89" s="111">
        <v>13491406</v>
      </c>
      <c r="C89" s="115" t="s">
        <v>1025</v>
      </c>
      <c r="D89" s="100" t="s">
        <v>1051</v>
      </c>
      <c r="E89" s="100" t="s">
        <v>1049</v>
      </c>
      <c r="F89" s="100" t="s">
        <v>1571</v>
      </c>
      <c r="G89" s="105">
        <v>988900</v>
      </c>
      <c r="H89" s="113">
        <v>39706</v>
      </c>
      <c r="I89" s="99" t="s">
        <v>1040</v>
      </c>
      <c r="J89" s="112">
        <v>24890</v>
      </c>
      <c r="K89" s="202">
        <v>52.908333333333331</v>
      </c>
      <c r="L89" s="108" t="s">
        <v>1057</v>
      </c>
      <c r="M89" s="108" t="s">
        <v>1055</v>
      </c>
      <c r="N89" s="98" t="s">
        <v>1232</v>
      </c>
      <c r="O89" s="98" t="s">
        <v>1325</v>
      </c>
      <c r="P89" s="99" t="s">
        <v>1188</v>
      </c>
      <c r="Q89" s="99">
        <v>8</v>
      </c>
      <c r="R89" s="99">
        <v>3138689409</v>
      </c>
      <c r="S89" s="107" t="s">
        <v>1380</v>
      </c>
      <c r="T89" s="107" t="s">
        <v>1405</v>
      </c>
      <c r="U89" s="107" t="s">
        <v>1405</v>
      </c>
      <c r="V89" s="107" t="s">
        <v>1541</v>
      </c>
      <c r="W89" s="117">
        <v>0</v>
      </c>
      <c r="X89" s="166">
        <v>44340</v>
      </c>
      <c r="Y89" s="199">
        <f t="shared" si="5"/>
        <v>53.255555555555553</v>
      </c>
      <c r="Z89" s="199">
        <f t="shared" si="6"/>
        <v>12.691666666666666</v>
      </c>
    </row>
    <row r="90" spans="1:26" x14ac:dyDescent="0.3">
      <c r="A90" s="100">
        <f t="shared" si="7"/>
        <v>87</v>
      </c>
      <c r="B90" s="169">
        <v>37394918</v>
      </c>
      <c r="C90" s="114" t="s">
        <v>1142</v>
      </c>
      <c r="D90" s="130" t="s">
        <v>1580</v>
      </c>
      <c r="E90" s="100" t="s">
        <v>1580</v>
      </c>
      <c r="F90" s="100" t="s">
        <v>1571</v>
      </c>
      <c r="G90" s="105">
        <v>882000</v>
      </c>
      <c r="H90" s="106">
        <v>44215</v>
      </c>
      <c r="I90" s="107" t="s">
        <v>1041</v>
      </c>
      <c r="J90" s="106">
        <v>44052</v>
      </c>
      <c r="K90" s="206">
        <v>36</v>
      </c>
      <c r="L90" s="107" t="s">
        <v>1563</v>
      </c>
      <c r="M90" s="107" t="s">
        <v>1053</v>
      </c>
      <c r="N90" s="100" t="s">
        <v>1581</v>
      </c>
      <c r="O90" s="100" t="s">
        <v>1582</v>
      </c>
      <c r="P90" s="99" t="s">
        <v>1188</v>
      </c>
      <c r="Q90" s="100"/>
      <c r="R90" s="107">
        <v>3124562598</v>
      </c>
      <c r="S90" s="107" t="s">
        <v>1588</v>
      </c>
      <c r="T90" s="107" t="s">
        <v>1539</v>
      </c>
      <c r="U90" s="107" t="s">
        <v>1583</v>
      </c>
      <c r="V90" s="107" t="s">
        <v>1541</v>
      </c>
      <c r="X90" s="166">
        <v>44340</v>
      </c>
      <c r="Z90" s="110">
        <v>0</v>
      </c>
    </row>
    <row r="91" spans="1:26" x14ac:dyDescent="0.3">
      <c r="A91" s="100">
        <f t="shared" si="7"/>
        <v>88</v>
      </c>
      <c r="B91" s="169">
        <v>63559323</v>
      </c>
      <c r="C91" s="114" t="s">
        <v>1584</v>
      </c>
      <c r="D91" s="130" t="s">
        <v>1580</v>
      </c>
      <c r="E91" s="100" t="s">
        <v>1580</v>
      </c>
      <c r="F91" s="100" t="s">
        <v>1574</v>
      </c>
      <c r="G91" s="105">
        <v>882000</v>
      </c>
      <c r="H91" s="106">
        <v>44215</v>
      </c>
      <c r="I91" s="107" t="s">
        <v>1041</v>
      </c>
      <c r="J91" s="106"/>
      <c r="K91" s="107">
        <v>35</v>
      </c>
      <c r="L91" s="107" t="s">
        <v>1563</v>
      </c>
      <c r="M91" s="107" t="s">
        <v>1053</v>
      </c>
      <c r="N91" s="100" t="s">
        <v>1585</v>
      </c>
      <c r="O91" s="100" t="s">
        <v>1300</v>
      </c>
      <c r="P91" s="99" t="s">
        <v>338</v>
      </c>
      <c r="Q91" s="100"/>
      <c r="R91" s="107">
        <v>3183320330</v>
      </c>
      <c r="S91" s="107" t="s">
        <v>1586</v>
      </c>
      <c r="T91" s="107" t="s">
        <v>1539</v>
      </c>
      <c r="U91" s="107" t="s">
        <v>1587</v>
      </c>
      <c r="V91" s="107"/>
      <c r="X91" s="110">
        <v>44340</v>
      </c>
    </row>
    <row r="92" spans="1:26" x14ac:dyDescent="0.3">
      <c r="A92" s="100">
        <f t="shared" si="7"/>
        <v>89</v>
      </c>
      <c r="B92" s="169">
        <v>1005230432</v>
      </c>
      <c r="C92" s="114" t="s">
        <v>1589</v>
      </c>
      <c r="D92" s="130" t="s">
        <v>1264</v>
      </c>
      <c r="E92" s="100" t="s">
        <v>1264</v>
      </c>
      <c r="F92" s="100" t="s">
        <v>1571</v>
      </c>
      <c r="G92" s="105">
        <v>787849</v>
      </c>
      <c r="H92" s="106">
        <v>44298</v>
      </c>
      <c r="I92" s="107" t="s">
        <v>1041</v>
      </c>
      <c r="J92" s="106">
        <v>37158</v>
      </c>
      <c r="K92" s="107"/>
      <c r="L92" s="107"/>
      <c r="M92" s="107"/>
      <c r="N92" s="100"/>
      <c r="O92" s="100"/>
      <c r="P92" s="99"/>
      <c r="Q92" s="100"/>
      <c r="R92" s="107"/>
      <c r="S92" s="107"/>
      <c r="T92" s="107"/>
      <c r="U92" s="107"/>
      <c r="V92" s="107"/>
      <c r="X92" s="166">
        <v>44218</v>
      </c>
    </row>
    <row r="93" spans="1:26" x14ac:dyDescent="0.3">
      <c r="A93" s="100">
        <f t="shared" si="7"/>
        <v>90</v>
      </c>
      <c r="B93" s="169">
        <v>1193446861</v>
      </c>
      <c r="C93" s="114" t="s">
        <v>1590</v>
      </c>
      <c r="D93" s="130" t="s">
        <v>1264</v>
      </c>
      <c r="E93" s="100" t="s">
        <v>1264</v>
      </c>
      <c r="F93" s="100" t="s">
        <v>1571</v>
      </c>
      <c r="G93" s="105">
        <v>787849</v>
      </c>
      <c r="H93" s="106">
        <v>44298</v>
      </c>
      <c r="I93" s="107" t="s">
        <v>1041</v>
      </c>
      <c r="J93" s="106">
        <v>36787</v>
      </c>
      <c r="K93" s="107"/>
      <c r="L93" s="107"/>
      <c r="M93" s="107"/>
      <c r="N93" s="100"/>
      <c r="O93" s="100"/>
      <c r="P93" s="99"/>
      <c r="Q93" s="100"/>
      <c r="R93" s="107"/>
      <c r="S93" s="107"/>
      <c r="T93" s="107"/>
      <c r="U93" s="107"/>
      <c r="V93" s="107"/>
      <c r="X93" s="166">
        <v>44219</v>
      </c>
    </row>
    <row r="94" spans="1:26" x14ac:dyDescent="0.3">
      <c r="A94" s="100">
        <f t="shared" si="7"/>
        <v>91</v>
      </c>
      <c r="B94" s="169">
        <v>1090472988</v>
      </c>
      <c r="C94" s="114" t="s">
        <v>1591</v>
      </c>
      <c r="D94" s="130" t="s">
        <v>1264</v>
      </c>
      <c r="E94" s="100" t="s">
        <v>1264</v>
      </c>
      <c r="F94" s="100" t="s">
        <v>1571</v>
      </c>
      <c r="G94" s="105">
        <v>787849</v>
      </c>
      <c r="H94" s="106">
        <v>44232</v>
      </c>
      <c r="I94" s="107" t="s">
        <v>1041</v>
      </c>
      <c r="J94" s="106">
        <v>34355</v>
      </c>
      <c r="K94" s="107"/>
      <c r="L94" s="107"/>
      <c r="M94" s="107"/>
      <c r="N94" s="100"/>
      <c r="O94" s="100"/>
      <c r="P94" s="99"/>
      <c r="Q94" s="100"/>
      <c r="R94" s="107"/>
      <c r="S94" s="107"/>
      <c r="T94" s="107"/>
      <c r="U94" s="107"/>
      <c r="V94" s="107"/>
      <c r="X94" s="166">
        <v>44220</v>
      </c>
    </row>
    <row r="95" spans="1:26" x14ac:dyDescent="0.3">
      <c r="A95" s="172"/>
      <c r="B95" s="173"/>
      <c r="C95" s="174"/>
      <c r="D95" s="175"/>
      <c r="E95" s="172"/>
      <c r="F95" s="172"/>
      <c r="G95" s="176"/>
      <c r="H95" s="177"/>
      <c r="I95" s="178"/>
      <c r="J95" s="177"/>
      <c r="K95" s="178"/>
      <c r="L95" s="178"/>
      <c r="M95" s="178"/>
      <c r="N95" s="172"/>
      <c r="O95" s="172"/>
      <c r="P95" s="179"/>
      <c r="Q95" s="172"/>
      <c r="R95" s="178"/>
      <c r="S95" s="178"/>
      <c r="T95" s="178"/>
      <c r="U95" s="178"/>
      <c r="V95" s="178"/>
    </row>
    <row r="96" spans="1:26" x14ac:dyDescent="0.3">
      <c r="A96" s="172"/>
      <c r="B96" s="173"/>
      <c r="C96" s="174"/>
      <c r="D96" s="175"/>
      <c r="E96" s="172"/>
      <c r="F96" s="172"/>
      <c r="G96" s="176"/>
      <c r="H96" s="177"/>
      <c r="I96" s="178"/>
      <c r="J96" s="177"/>
      <c r="K96" s="178"/>
      <c r="L96" s="178"/>
      <c r="M96" s="178"/>
      <c r="N96" s="172"/>
      <c r="O96" s="172"/>
      <c r="P96" s="179"/>
      <c r="Q96" s="172"/>
      <c r="R96" s="178"/>
      <c r="S96" s="178"/>
      <c r="T96" s="178"/>
      <c r="U96" s="178"/>
      <c r="V96" s="178"/>
    </row>
    <row r="98" spans="1:25" s="104" customFormat="1" ht="27.6" x14ac:dyDescent="0.25">
      <c r="A98" s="118" t="s">
        <v>1484</v>
      </c>
      <c r="B98" s="161" t="s">
        <v>1412</v>
      </c>
      <c r="C98" s="103" t="s">
        <v>1029</v>
      </c>
      <c r="D98" s="118" t="s">
        <v>1035</v>
      </c>
      <c r="E98" s="118" t="s">
        <v>1413</v>
      </c>
      <c r="F98" s="118"/>
      <c r="G98" s="119" t="s">
        <v>1414</v>
      </c>
      <c r="H98" s="118" t="s">
        <v>1415</v>
      </c>
      <c r="I98" s="118" t="s">
        <v>1416</v>
      </c>
      <c r="J98" s="118" t="s">
        <v>1417</v>
      </c>
      <c r="K98" s="101" t="s">
        <v>1033</v>
      </c>
      <c r="L98" s="118" t="s">
        <v>1418</v>
      </c>
      <c r="M98" s="118" t="s">
        <v>1419</v>
      </c>
      <c r="N98" s="118" t="s">
        <v>1476</v>
      </c>
      <c r="O98" s="118" t="s">
        <v>1165</v>
      </c>
      <c r="P98" s="118" t="s">
        <v>1166</v>
      </c>
      <c r="Q98" s="118" t="s">
        <v>1167</v>
      </c>
      <c r="R98" s="101" t="s">
        <v>1255</v>
      </c>
      <c r="S98" s="101" t="s">
        <v>1256</v>
      </c>
      <c r="T98" s="168"/>
      <c r="U98" s="168"/>
      <c r="V98" s="168"/>
      <c r="W98" s="168"/>
      <c r="Y98" s="200"/>
    </row>
    <row r="99" spans="1:25" s="117" customFormat="1" ht="14.4" x14ac:dyDescent="0.3">
      <c r="A99" s="107">
        <v>1</v>
      </c>
      <c r="B99" s="164">
        <v>1090419134</v>
      </c>
      <c r="C99" s="125" t="s">
        <v>1146</v>
      </c>
      <c r="D99" s="100" t="s">
        <v>1064</v>
      </c>
      <c r="E99" s="100" t="s">
        <v>1064</v>
      </c>
      <c r="F99" s="100"/>
      <c r="G99" s="128">
        <v>877803</v>
      </c>
      <c r="H99" s="106">
        <v>43933</v>
      </c>
      <c r="I99" s="107" t="s">
        <v>1040</v>
      </c>
      <c r="J99" s="106">
        <v>31908</v>
      </c>
      <c r="K99" s="107">
        <v>33</v>
      </c>
      <c r="L99" s="107" t="s">
        <v>1535</v>
      </c>
      <c r="M99" s="129" t="s">
        <v>1055</v>
      </c>
      <c r="N99" s="98" t="s">
        <v>1233</v>
      </c>
      <c r="O99" s="98" t="s">
        <v>370</v>
      </c>
      <c r="P99" s="99" t="s">
        <v>1191</v>
      </c>
      <c r="Q99" s="99">
        <v>10</v>
      </c>
      <c r="R99" s="99">
        <v>3173913487</v>
      </c>
      <c r="S99" s="99" t="s">
        <v>1234</v>
      </c>
      <c r="Y99" s="201"/>
    </row>
    <row r="100" spans="1:25" s="117" customFormat="1" ht="14.4" x14ac:dyDescent="0.3">
      <c r="A100" s="107">
        <f>+A99+1</f>
        <v>2</v>
      </c>
      <c r="B100" s="165">
        <v>1090479158</v>
      </c>
      <c r="C100" s="125" t="s">
        <v>1149</v>
      </c>
      <c r="D100" s="100" t="s">
        <v>1064</v>
      </c>
      <c r="E100" s="100" t="s">
        <v>1064</v>
      </c>
      <c r="F100" s="100"/>
      <c r="G100" s="128">
        <v>877803</v>
      </c>
      <c r="H100" s="106">
        <v>43985</v>
      </c>
      <c r="I100" s="107" t="s">
        <v>1040</v>
      </c>
      <c r="J100" s="106">
        <v>34316</v>
      </c>
      <c r="K100" s="107">
        <v>27</v>
      </c>
      <c r="L100" s="107" t="s">
        <v>1535</v>
      </c>
      <c r="M100" s="129" t="s">
        <v>1055</v>
      </c>
      <c r="N100" s="98" t="s">
        <v>1445</v>
      </c>
      <c r="O100" s="98" t="s">
        <v>1446</v>
      </c>
      <c r="P100" s="107" t="s">
        <v>1181</v>
      </c>
      <c r="Q100" s="99">
        <v>3</v>
      </c>
      <c r="R100" s="99">
        <v>3184443016</v>
      </c>
      <c r="S100" s="99" t="s">
        <v>1447</v>
      </c>
      <c r="Y100" s="201"/>
    </row>
    <row r="101" spans="1:25" s="117" customFormat="1" x14ac:dyDescent="0.3">
      <c r="A101" s="107">
        <f>+A100+1</f>
        <v>3</v>
      </c>
      <c r="B101" s="164">
        <v>1090528057</v>
      </c>
      <c r="C101" s="114" t="s">
        <v>1485</v>
      </c>
      <c r="D101" s="100" t="s">
        <v>1064</v>
      </c>
      <c r="E101" s="100" t="s">
        <v>1064</v>
      </c>
      <c r="F101" s="100"/>
      <c r="G101" s="128">
        <v>877803</v>
      </c>
      <c r="H101" s="106">
        <v>44061</v>
      </c>
      <c r="I101" s="107" t="s">
        <v>1040</v>
      </c>
      <c r="J101" s="106">
        <v>36268</v>
      </c>
      <c r="K101" s="107">
        <v>21</v>
      </c>
      <c r="L101" s="107" t="s">
        <v>1536</v>
      </c>
      <c r="M101" s="107" t="s">
        <v>1537</v>
      </c>
      <c r="N101" s="98" t="s">
        <v>1465</v>
      </c>
      <c r="O101" s="98" t="s">
        <v>1466</v>
      </c>
      <c r="P101" s="99" t="s">
        <v>1467</v>
      </c>
      <c r="Q101" s="99">
        <v>3</v>
      </c>
      <c r="R101" s="99">
        <v>5761715</v>
      </c>
      <c r="S101" s="99" t="s">
        <v>1468</v>
      </c>
      <c r="Y101" s="201"/>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29"/>
  <sheetViews>
    <sheetView workbookViewId="0">
      <selection activeCell="D28" sqref="D28"/>
    </sheetView>
  </sheetViews>
  <sheetFormatPr baseColWidth="10" defaultColWidth="31.109375" defaultRowHeight="10.199999999999999" x14ac:dyDescent="0.2"/>
  <cols>
    <col min="1" max="1" width="5.109375" style="185" customWidth="1"/>
    <col min="2" max="2" width="31.5546875" style="185" customWidth="1"/>
    <col min="3" max="3" width="27.5546875" style="185" customWidth="1"/>
    <col min="4" max="4" width="22.5546875" style="185" customWidth="1"/>
    <col min="5" max="5" width="8.88671875" style="185" customWidth="1"/>
    <col min="6" max="6" width="14.5546875" style="185" customWidth="1"/>
    <col min="7" max="16384" width="31.109375" style="185"/>
  </cols>
  <sheetData>
    <row r="1" spans="2:6" ht="20.399999999999999" x14ac:dyDescent="0.2">
      <c r="B1" s="180" t="s">
        <v>1029</v>
      </c>
      <c r="C1" s="180" t="s">
        <v>1035</v>
      </c>
      <c r="D1" s="180" t="s">
        <v>1413</v>
      </c>
      <c r="E1" s="180" t="s">
        <v>1577</v>
      </c>
      <c r="F1" s="193" t="s">
        <v>1575</v>
      </c>
    </row>
    <row r="2" spans="2:6" s="181" customFormat="1" x14ac:dyDescent="0.2">
      <c r="B2" s="182" t="s">
        <v>952</v>
      </c>
      <c r="C2" s="183" t="s">
        <v>1077</v>
      </c>
      <c r="D2" s="183" t="s">
        <v>1075</v>
      </c>
      <c r="E2" s="184">
        <v>4</v>
      </c>
      <c r="F2" s="183" t="s">
        <v>1576</v>
      </c>
    </row>
    <row r="3" spans="2:6" x14ac:dyDescent="0.2">
      <c r="B3" s="182" t="s">
        <v>1018</v>
      </c>
      <c r="C3" s="183" t="s">
        <v>1077</v>
      </c>
      <c r="D3" s="183" t="s">
        <v>1075</v>
      </c>
      <c r="E3" s="184">
        <v>4</v>
      </c>
      <c r="F3" s="183" t="s">
        <v>1576</v>
      </c>
    </row>
    <row r="4" spans="2:6" x14ac:dyDescent="0.2">
      <c r="B4" s="182" t="s">
        <v>1022</v>
      </c>
      <c r="C4" s="183" t="s">
        <v>1093</v>
      </c>
      <c r="D4" s="183" t="s">
        <v>1075</v>
      </c>
      <c r="E4" s="184">
        <v>4</v>
      </c>
      <c r="F4" s="183" t="s">
        <v>1576</v>
      </c>
    </row>
    <row r="5" spans="2:6" x14ac:dyDescent="0.2">
      <c r="B5" s="182" t="s">
        <v>975</v>
      </c>
      <c r="C5" s="183" t="s">
        <v>1093</v>
      </c>
      <c r="D5" s="183" t="s">
        <v>1075</v>
      </c>
      <c r="E5" s="184">
        <v>8</v>
      </c>
      <c r="F5" s="183" t="s">
        <v>1576</v>
      </c>
    </row>
    <row r="6" spans="2:6" x14ac:dyDescent="0.2">
      <c r="B6" s="182" t="s">
        <v>1013</v>
      </c>
      <c r="C6" s="183" t="s">
        <v>1119</v>
      </c>
      <c r="D6" s="183" t="s">
        <v>1423</v>
      </c>
      <c r="E6" s="184">
        <v>6</v>
      </c>
      <c r="F6" s="183" t="s">
        <v>1576</v>
      </c>
    </row>
    <row r="7" spans="2:6" x14ac:dyDescent="0.2">
      <c r="B7" s="182" t="s">
        <v>986</v>
      </c>
      <c r="C7" s="183" t="s">
        <v>1425</v>
      </c>
      <c r="D7" s="183" t="s">
        <v>1060</v>
      </c>
      <c r="E7" s="184">
        <v>4</v>
      </c>
      <c r="F7" s="183" t="s">
        <v>1576</v>
      </c>
    </row>
    <row r="8" spans="2:6" x14ac:dyDescent="0.2">
      <c r="B8" s="182" t="s">
        <v>1011</v>
      </c>
      <c r="C8" s="183" t="s">
        <v>1543</v>
      </c>
      <c r="D8" s="183" t="s">
        <v>1060</v>
      </c>
      <c r="E8" s="184">
        <v>4</v>
      </c>
      <c r="F8" s="183" t="s">
        <v>1578</v>
      </c>
    </row>
    <row r="9" spans="2:6" x14ac:dyDescent="0.2">
      <c r="B9" s="197" t="s">
        <v>1004</v>
      </c>
      <c r="C9" s="195" t="s">
        <v>1533</v>
      </c>
      <c r="D9" s="195" t="s">
        <v>1060</v>
      </c>
      <c r="E9" s="196">
        <v>6</v>
      </c>
      <c r="F9" s="195" t="s">
        <v>1571</v>
      </c>
    </row>
    <row r="10" spans="2:6" x14ac:dyDescent="0.2">
      <c r="B10" s="182" t="s">
        <v>966</v>
      </c>
      <c r="C10" s="183" t="s">
        <v>1272</v>
      </c>
      <c r="D10" s="183" t="s">
        <v>1113</v>
      </c>
      <c r="E10" s="184">
        <v>6</v>
      </c>
      <c r="F10" s="183" t="s">
        <v>1576</v>
      </c>
    </row>
    <row r="11" spans="2:6" x14ac:dyDescent="0.2">
      <c r="B11" s="182" t="s">
        <v>1490</v>
      </c>
      <c r="C11" s="183" t="s">
        <v>1272</v>
      </c>
      <c r="D11" s="183" t="s">
        <v>1073</v>
      </c>
      <c r="E11" s="184">
        <v>3</v>
      </c>
      <c r="F11" s="183" t="s">
        <v>1576</v>
      </c>
    </row>
    <row r="12" spans="2:6" x14ac:dyDescent="0.2">
      <c r="B12" s="182" t="s">
        <v>980</v>
      </c>
      <c r="C12" s="188" t="s">
        <v>1424</v>
      </c>
      <c r="D12" s="188" t="s">
        <v>1073</v>
      </c>
      <c r="E12" s="189">
        <v>6</v>
      </c>
      <c r="F12" s="183" t="s">
        <v>1576</v>
      </c>
    </row>
    <row r="13" spans="2:6" x14ac:dyDescent="0.2">
      <c r="B13" s="186" t="s">
        <v>987</v>
      </c>
      <c r="C13" s="183" t="s">
        <v>1420</v>
      </c>
      <c r="D13" s="183" t="s">
        <v>1049</v>
      </c>
      <c r="E13" s="184">
        <v>3</v>
      </c>
      <c r="F13" s="183" t="s">
        <v>1576</v>
      </c>
    </row>
    <row r="14" spans="2:6" x14ac:dyDescent="0.2">
      <c r="B14" s="182" t="s">
        <v>985</v>
      </c>
      <c r="C14" s="183" t="s">
        <v>1420</v>
      </c>
      <c r="D14" s="183" t="s">
        <v>1049</v>
      </c>
      <c r="E14" s="184">
        <v>4</v>
      </c>
      <c r="F14" s="183" t="s">
        <v>1576</v>
      </c>
    </row>
    <row r="15" spans="2:6" x14ac:dyDescent="0.2">
      <c r="B15" s="182" t="s">
        <v>938</v>
      </c>
      <c r="C15" s="183" t="s">
        <v>1420</v>
      </c>
      <c r="D15" s="183" t="s">
        <v>1049</v>
      </c>
      <c r="E15" s="184">
        <v>7</v>
      </c>
      <c r="F15" s="183" t="s">
        <v>1576</v>
      </c>
    </row>
    <row r="16" spans="2:6" ht="12" customHeight="1" x14ac:dyDescent="0.2">
      <c r="B16" s="197" t="s">
        <v>954</v>
      </c>
      <c r="C16" s="195" t="s">
        <v>1420</v>
      </c>
      <c r="D16" s="195" t="s">
        <v>1049</v>
      </c>
      <c r="E16" s="198">
        <v>7</v>
      </c>
      <c r="F16" s="195" t="s">
        <v>1571</v>
      </c>
    </row>
    <row r="17" spans="2:6" x14ac:dyDescent="0.2">
      <c r="B17" s="186" t="s">
        <v>1000</v>
      </c>
      <c r="C17" s="183" t="s">
        <v>1420</v>
      </c>
      <c r="D17" s="183" t="s">
        <v>1049</v>
      </c>
      <c r="E17" s="184">
        <v>7</v>
      </c>
      <c r="F17" s="183" t="s">
        <v>1576</v>
      </c>
    </row>
    <row r="18" spans="2:6" x14ac:dyDescent="0.2">
      <c r="B18" s="182" t="s">
        <v>1010</v>
      </c>
      <c r="C18" s="183" t="s">
        <v>1420</v>
      </c>
      <c r="D18" s="183" t="s">
        <v>1049</v>
      </c>
      <c r="E18" s="184">
        <v>7</v>
      </c>
      <c r="F18" s="183" t="s">
        <v>1576</v>
      </c>
    </row>
    <row r="19" spans="2:6" x14ac:dyDescent="0.2">
      <c r="B19" s="182" t="s">
        <v>942</v>
      </c>
      <c r="C19" s="183" t="s">
        <v>1420</v>
      </c>
      <c r="D19" s="183" t="s">
        <v>1049</v>
      </c>
      <c r="E19" s="184">
        <v>8</v>
      </c>
      <c r="F19" s="183" t="s">
        <v>1576</v>
      </c>
    </row>
    <row r="20" spans="2:6" x14ac:dyDescent="0.2">
      <c r="B20" s="197" t="s">
        <v>1006</v>
      </c>
      <c r="C20" s="195" t="s">
        <v>1420</v>
      </c>
      <c r="D20" s="195" t="s">
        <v>1049</v>
      </c>
      <c r="E20" s="196">
        <v>8</v>
      </c>
      <c r="F20" s="195" t="s">
        <v>1571</v>
      </c>
    </row>
    <row r="21" spans="2:6" x14ac:dyDescent="0.2">
      <c r="B21" s="194" t="s">
        <v>1025</v>
      </c>
      <c r="C21" s="195" t="s">
        <v>1051</v>
      </c>
      <c r="D21" s="195" t="s">
        <v>1049</v>
      </c>
      <c r="E21" s="196">
        <v>8</v>
      </c>
      <c r="F21" s="195" t="s">
        <v>1571</v>
      </c>
    </row>
    <row r="22" spans="2:6" x14ac:dyDescent="0.2">
      <c r="B22" s="182" t="s">
        <v>973</v>
      </c>
      <c r="C22" s="183" t="s">
        <v>1096</v>
      </c>
      <c r="D22" s="183" t="s">
        <v>1095</v>
      </c>
      <c r="E22" s="184">
        <v>7</v>
      </c>
      <c r="F22" s="183" t="s">
        <v>1576</v>
      </c>
    </row>
    <row r="23" spans="2:6" x14ac:dyDescent="0.2">
      <c r="B23" s="197" t="s">
        <v>957</v>
      </c>
      <c r="C23" s="195" t="s">
        <v>337</v>
      </c>
      <c r="D23" s="195" t="s">
        <v>1081</v>
      </c>
      <c r="E23" s="196">
        <v>4</v>
      </c>
      <c r="F23" s="195" t="s">
        <v>1571</v>
      </c>
    </row>
    <row r="24" spans="2:6" x14ac:dyDescent="0.2">
      <c r="B24" s="182" t="s">
        <v>963</v>
      </c>
      <c r="C24" s="183" t="s">
        <v>1531</v>
      </c>
      <c r="D24" s="183" t="s">
        <v>1081</v>
      </c>
      <c r="E24" s="184">
        <v>4</v>
      </c>
      <c r="F24" s="183" t="s">
        <v>1576</v>
      </c>
    </row>
    <row r="25" spans="2:6" x14ac:dyDescent="0.2">
      <c r="B25" s="191" t="s">
        <v>999</v>
      </c>
      <c r="C25" s="192" t="s">
        <v>1531</v>
      </c>
      <c r="D25" s="188" t="s">
        <v>1081</v>
      </c>
      <c r="E25" s="189">
        <v>8</v>
      </c>
      <c r="F25" s="183" t="s">
        <v>1576</v>
      </c>
    </row>
    <row r="26" spans="2:6" x14ac:dyDescent="0.2">
      <c r="B26" s="182" t="s">
        <v>968</v>
      </c>
      <c r="C26" s="183" t="s">
        <v>1420</v>
      </c>
      <c r="D26" s="183" t="s">
        <v>1158</v>
      </c>
      <c r="E26" s="187">
        <v>6</v>
      </c>
      <c r="F26" s="183" t="s">
        <v>1576</v>
      </c>
    </row>
    <row r="27" spans="2:6" x14ac:dyDescent="0.2">
      <c r="B27" s="182" t="s">
        <v>969</v>
      </c>
      <c r="C27" s="183" t="s">
        <v>1420</v>
      </c>
      <c r="D27" s="183" t="s">
        <v>1158</v>
      </c>
      <c r="E27" s="184">
        <v>6</v>
      </c>
      <c r="F27" s="183" t="s">
        <v>1576</v>
      </c>
    </row>
    <row r="28" spans="2:6" x14ac:dyDescent="0.2">
      <c r="B28" s="182" t="s">
        <v>995</v>
      </c>
      <c r="C28" s="188" t="s">
        <v>1420</v>
      </c>
      <c r="D28" s="188" t="s">
        <v>1158</v>
      </c>
      <c r="E28" s="190">
        <v>6</v>
      </c>
      <c r="F28" s="183" t="s">
        <v>1576</v>
      </c>
    </row>
    <row r="29" spans="2:6" x14ac:dyDescent="0.2">
      <c r="B29" s="194" t="s">
        <v>1024</v>
      </c>
      <c r="C29" s="195" t="s">
        <v>1069</v>
      </c>
      <c r="D29" s="195" t="s">
        <v>1158</v>
      </c>
      <c r="E29" s="196">
        <v>8</v>
      </c>
      <c r="F29" s="195" t="s">
        <v>1571</v>
      </c>
    </row>
  </sheetData>
  <sortState xmlns:xlrd2="http://schemas.microsoft.com/office/spreadsheetml/2017/richdata2" ref="B1:F32">
    <sortCondition ref="D1:D32"/>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
  <sheetViews>
    <sheetView workbookViewId="0">
      <selection activeCell="C22" sqref="C22"/>
    </sheetView>
  </sheetViews>
  <sheetFormatPr baseColWidth="10" defaultRowHeight="13.2" x14ac:dyDescent="0.25"/>
  <cols>
    <col min="1" max="1" width="35.44140625" bestFit="1" customWidth="1"/>
  </cols>
  <sheetData>
    <row r="1" spans="1:2" x14ac:dyDescent="0.25">
      <c r="A1" s="171" t="s">
        <v>1550</v>
      </c>
    </row>
    <row r="3" spans="1:2" x14ac:dyDescent="0.25">
      <c r="A3" t="s">
        <v>1551</v>
      </c>
      <c r="B3">
        <v>87</v>
      </c>
    </row>
    <row r="4" spans="1:2" x14ac:dyDescent="0.25">
      <c r="A4" t="s">
        <v>1552</v>
      </c>
      <c r="B4">
        <v>2</v>
      </c>
    </row>
    <row r="5" spans="1:2" x14ac:dyDescent="0.25">
      <c r="A5" t="s">
        <v>1264</v>
      </c>
      <c r="B5">
        <v>4</v>
      </c>
    </row>
    <row r="6" spans="1:2" x14ac:dyDescent="0.25">
      <c r="A6" t="s">
        <v>1026</v>
      </c>
      <c r="B6">
        <v>10</v>
      </c>
    </row>
    <row r="7" spans="1:2" x14ac:dyDescent="0.25">
      <c r="A7" s="170" t="s">
        <v>1137</v>
      </c>
      <c r="B7" s="170">
        <f>SUM(B3:B6)</f>
        <v>103</v>
      </c>
    </row>
    <row r="12" spans="1:2" x14ac:dyDescent="0.25">
      <c r="A12" s="171" t="s">
        <v>1567</v>
      </c>
    </row>
    <row r="14" spans="1:2" x14ac:dyDescent="0.25">
      <c r="A14" t="s">
        <v>1551</v>
      </c>
      <c r="B14">
        <v>88</v>
      </c>
    </row>
    <row r="15" spans="1:2" x14ac:dyDescent="0.25">
      <c r="A15" t="s">
        <v>1264</v>
      </c>
      <c r="B15">
        <v>4</v>
      </c>
    </row>
    <row r="16" spans="1:2" x14ac:dyDescent="0.25">
      <c r="A16" t="s">
        <v>1026</v>
      </c>
      <c r="B16">
        <v>10</v>
      </c>
    </row>
    <row r="17" spans="1:2" x14ac:dyDescent="0.25">
      <c r="A17" s="170" t="s">
        <v>1137</v>
      </c>
      <c r="B17" s="170">
        <f>SUM(B14:B16)</f>
        <v>102</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30"/>
  <sheetViews>
    <sheetView workbookViewId="0">
      <selection activeCell="J129" sqref="J129"/>
    </sheetView>
  </sheetViews>
  <sheetFormatPr baseColWidth="10" defaultColWidth="45.33203125" defaultRowHeight="12" x14ac:dyDescent="0.25"/>
  <cols>
    <col min="1" max="1" width="4.109375" style="10" customWidth="1"/>
    <col min="2" max="2" width="30.6640625" style="30" customWidth="1"/>
    <col min="3" max="3" width="5.6640625" style="30" customWidth="1"/>
    <col min="4" max="4" width="11.6640625" style="30" customWidth="1"/>
    <col min="5" max="5" width="6" style="11" customWidth="1"/>
    <col min="6" max="6" width="6.6640625" style="30" customWidth="1"/>
    <col min="7" max="7" width="6.88671875" style="10" customWidth="1"/>
    <col min="8" max="8" width="6.33203125" style="10" customWidth="1"/>
    <col min="9" max="9" width="11.44140625" style="10" customWidth="1"/>
    <col min="10" max="10" width="19.44140625" style="10" customWidth="1"/>
    <col min="11" max="11" width="19.5546875" style="12" customWidth="1"/>
    <col min="12" max="12" width="7.88671875" style="10" customWidth="1"/>
    <col min="13" max="13" width="12.5546875" style="10" customWidth="1"/>
    <col min="14" max="14" width="12.33203125" style="10" customWidth="1"/>
    <col min="15" max="15" width="42.5546875" style="91" customWidth="1"/>
    <col min="16" max="16" width="39" style="91" customWidth="1"/>
    <col min="17" max="17" width="15.88671875" style="91" customWidth="1"/>
    <col min="18" max="18" width="11.44140625" style="10" customWidth="1"/>
    <col min="19" max="19" width="23.88671875" style="10" customWidth="1"/>
    <col min="20" max="20" width="24.6640625" style="10" customWidth="1"/>
    <col min="21" max="21" width="31.109375" style="13" customWidth="1"/>
    <col min="22" max="22" width="14.6640625" style="7" customWidth="1"/>
    <col min="23" max="23" width="9.33203125" style="6" customWidth="1"/>
    <col min="24" max="24" width="24.88671875" style="7" customWidth="1"/>
    <col min="25" max="25" width="31.5546875" style="7" customWidth="1"/>
    <col min="26" max="26" width="38.33203125" style="7" customWidth="1"/>
    <col min="27" max="27" width="24.5546875" style="7" customWidth="1"/>
    <col min="28" max="28" width="22.88671875" style="7" customWidth="1"/>
    <col min="29" max="16384" width="45.33203125" style="30"/>
  </cols>
  <sheetData>
    <row r="1" spans="1:28" s="7" customFormat="1" ht="24" x14ac:dyDescent="0.25">
      <c r="A1" s="31" t="s">
        <v>1042</v>
      </c>
      <c r="B1" s="32" t="s">
        <v>1029</v>
      </c>
      <c r="C1" s="32" t="s">
        <v>1033</v>
      </c>
      <c r="D1" s="32" t="s">
        <v>1034</v>
      </c>
      <c r="E1" s="33"/>
      <c r="F1" s="32"/>
      <c r="G1" s="32"/>
      <c r="H1" s="32"/>
      <c r="I1" s="32" t="s">
        <v>1043</v>
      </c>
      <c r="J1" s="32" t="s">
        <v>1028</v>
      </c>
      <c r="K1" s="34" t="s">
        <v>1031</v>
      </c>
      <c r="L1" s="32" t="s">
        <v>1032</v>
      </c>
      <c r="M1" s="32" t="s">
        <v>1124</v>
      </c>
      <c r="N1" s="31" t="s">
        <v>1123</v>
      </c>
      <c r="O1" s="83" t="s">
        <v>1271</v>
      </c>
      <c r="P1" s="83" t="s">
        <v>1165</v>
      </c>
      <c r="Q1" s="83" t="s">
        <v>1166</v>
      </c>
      <c r="R1" s="31" t="s">
        <v>1167</v>
      </c>
      <c r="S1" s="31" t="s">
        <v>1255</v>
      </c>
      <c r="T1" s="31" t="s">
        <v>1256</v>
      </c>
      <c r="U1" s="32" t="s">
        <v>1035</v>
      </c>
      <c r="V1" s="32" t="s">
        <v>1036</v>
      </c>
      <c r="W1" s="32" t="s">
        <v>1037</v>
      </c>
      <c r="X1" s="35" t="s">
        <v>1044</v>
      </c>
      <c r="Y1" s="35" t="s">
        <v>1045</v>
      </c>
      <c r="Z1" s="35" t="s">
        <v>1046</v>
      </c>
      <c r="AA1" s="35" t="s">
        <v>1047</v>
      </c>
      <c r="AB1" s="35" t="s">
        <v>1048</v>
      </c>
    </row>
    <row r="2" spans="1:28" s="27" customFormat="1" ht="25.5" customHeight="1" x14ac:dyDescent="0.25">
      <c r="A2" s="27">
        <v>1</v>
      </c>
      <c r="B2" s="36" t="s">
        <v>935</v>
      </c>
      <c r="C2" s="37">
        <v>27</v>
      </c>
      <c r="D2" s="56">
        <v>34038</v>
      </c>
      <c r="E2" s="38">
        <v>1993</v>
      </c>
      <c r="F2" s="37">
        <v>2020</v>
      </c>
      <c r="G2" s="58">
        <f t="shared" ref="G2:G34" si="0">F2-E2</f>
        <v>27</v>
      </c>
      <c r="H2" s="37"/>
      <c r="I2" s="39">
        <v>43871</v>
      </c>
      <c r="J2" s="40" t="s">
        <v>1030</v>
      </c>
      <c r="L2" s="40" t="s">
        <v>1040</v>
      </c>
      <c r="M2" s="40">
        <v>3174429282</v>
      </c>
      <c r="N2" s="40">
        <v>3162697330</v>
      </c>
      <c r="O2" s="82" t="s">
        <v>1227</v>
      </c>
      <c r="P2" s="82" t="s">
        <v>1258</v>
      </c>
      <c r="Q2" s="82" t="s">
        <v>338</v>
      </c>
      <c r="R2" s="40"/>
      <c r="S2" s="42">
        <v>3124274618</v>
      </c>
      <c r="T2" s="42" t="s">
        <v>1257</v>
      </c>
      <c r="U2" s="43" t="s">
        <v>920</v>
      </c>
      <c r="V2" s="37"/>
      <c r="W2" s="37"/>
      <c r="X2" s="44" t="s">
        <v>1049</v>
      </c>
      <c r="Y2" s="44" t="s">
        <v>1050</v>
      </c>
      <c r="Z2" s="44" t="s">
        <v>337</v>
      </c>
      <c r="AA2" s="44" t="s">
        <v>1052</v>
      </c>
      <c r="AB2" s="44" t="s">
        <v>1053</v>
      </c>
    </row>
    <row r="3" spans="1:28" s="5" customFormat="1" x14ac:dyDescent="0.25">
      <c r="A3" s="6">
        <f t="shared" ref="A3:A34" si="1">+A2+1</f>
        <v>2</v>
      </c>
      <c r="B3" s="45" t="s">
        <v>936</v>
      </c>
      <c r="C3" s="46">
        <v>23</v>
      </c>
      <c r="D3" s="47">
        <v>35591</v>
      </c>
      <c r="E3" s="48">
        <v>1997</v>
      </c>
      <c r="F3" s="48">
        <v>2020</v>
      </c>
      <c r="G3" s="49">
        <f t="shared" si="0"/>
        <v>23</v>
      </c>
      <c r="H3" s="49">
        <f t="shared" ref="H3:H34" si="2">G3-C3</f>
        <v>0</v>
      </c>
      <c r="I3" s="50">
        <v>43595</v>
      </c>
      <c r="J3" s="51" t="s">
        <v>1030</v>
      </c>
      <c r="K3" s="52">
        <v>1090507318</v>
      </c>
      <c r="L3" s="51" t="s">
        <v>1040</v>
      </c>
      <c r="M3" s="51">
        <v>3134618654</v>
      </c>
      <c r="N3" s="51">
        <v>3175106095</v>
      </c>
      <c r="O3" s="84"/>
      <c r="P3" s="84"/>
      <c r="Q3" s="84"/>
      <c r="R3" s="51"/>
      <c r="S3" s="51"/>
      <c r="T3" s="51"/>
      <c r="U3" s="53" t="s">
        <v>920</v>
      </c>
      <c r="V3" s="46" t="s">
        <v>1403</v>
      </c>
      <c r="W3" s="51">
        <v>0</v>
      </c>
      <c r="X3" s="54" t="s">
        <v>1049</v>
      </c>
      <c r="Y3" s="54" t="s">
        <v>1050</v>
      </c>
      <c r="Z3" s="54" t="s">
        <v>337</v>
      </c>
      <c r="AA3" s="54" t="s">
        <v>1054</v>
      </c>
      <c r="AB3" s="54" t="s">
        <v>1055</v>
      </c>
    </row>
    <row r="4" spans="1:28" s="28" customFormat="1" ht="13.8" x14ac:dyDescent="0.3">
      <c r="A4" s="55">
        <f t="shared" si="1"/>
        <v>3</v>
      </c>
      <c r="B4" s="36" t="s">
        <v>937</v>
      </c>
      <c r="C4" s="41">
        <v>52</v>
      </c>
      <c r="D4" s="56">
        <v>24968</v>
      </c>
      <c r="E4" s="57">
        <v>1968</v>
      </c>
      <c r="F4" s="57">
        <v>2020</v>
      </c>
      <c r="G4" s="58">
        <f t="shared" si="0"/>
        <v>52</v>
      </c>
      <c r="H4" s="58">
        <f t="shared" si="2"/>
        <v>0</v>
      </c>
      <c r="I4" s="39">
        <v>39875</v>
      </c>
      <c r="J4" s="42" t="s">
        <v>1030</v>
      </c>
      <c r="K4" s="59">
        <v>91002261</v>
      </c>
      <c r="L4" s="42" t="s">
        <v>1040</v>
      </c>
      <c r="M4" s="42">
        <v>3143503835</v>
      </c>
      <c r="N4" s="42"/>
      <c r="O4" s="85" t="s">
        <v>1287</v>
      </c>
      <c r="P4" s="85" t="s">
        <v>1292</v>
      </c>
      <c r="Q4" s="85" t="s">
        <v>338</v>
      </c>
      <c r="R4" s="42"/>
      <c r="S4" s="72">
        <v>3223032074</v>
      </c>
      <c r="T4" s="71" t="s">
        <v>1326</v>
      </c>
      <c r="U4" s="43" t="s">
        <v>337</v>
      </c>
      <c r="V4" s="41" t="s">
        <v>1404</v>
      </c>
      <c r="W4" s="42">
        <v>7</v>
      </c>
      <c r="X4" s="44" t="s">
        <v>1049</v>
      </c>
      <c r="Y4" s="44" t="s">
        <v>1050</v>
      </c>
      <c r="Z4" s="44" t="s">
        <v>337</v>
      </c>
      <c r="AA4" s="44" t="s">
        <v>1057</v>
      </c>
      <c r="AB4" s="44" t="s">
        <v>1058</v>
      </c>
    </row>
    <row r="5" spans="1:28" s="28" customFormat="1" x14ac:dyDescent="0.25">
      <c r="A5" s="55">
        <f t="shared" si="1"/>
        <v>4</v>
      </c>
      <c r="B5" s="36" t="s">
        <v>938</v>
      </c>
      <c r="C5" s="41">
        <v>45</v>
      </c>
      <c r="D5" s="56">
        <v>27477</v>
      </c>
      <c r="E5" s="57">
        <v>1975</v>
      </c>
      <c r="F5" s="57">
        <v>2020</v>
      </c>
      <c r="G5" s="58">
        <f t="shared" si="0"/>
        <v>45</v>
      </c>
      <c r="H5" s="58">
        <f t="shared" si="2"/>
        <v>0</v>
      </c>
      <c r="I5" s="39">
        <v>41101</v>
      </c>
      <c r="J5" s="42" t="s">
        <v>1030</v>
      </c>
      <c r="K5" s="59">
        <v>88215572</v>
      </c>
      <c r="L5" s="42" t="s">
        <v>1040</v>
      </c>
      <c r="M5" s="42">
        <v>3214307604</v>
      </c>
      <c r="N5" s="42">
        <v>3187124854</v>
      </c>
      <c r="O5" s="82" t="s">
        <v>1215</v>
      </c>
      <c r="P5" s="82" t="s">
        <v>1259</v>
      </c>
      <c r="Q5" s="82" t="s">
        <v>1188</v>
      </c>
      <c r="R5" s="42">
        <v>7</v>
      </c>
      <c r="S5" s="42" t="s">
        <v>1260</v>
      </c>
      <c r="T5" s="42"/>
      <c r="U5" s="43" t="s">
        <v>337</v>
      </c>
      <c r="V5" s="41" t="s">
        <v>1405</v>
      </c>
      <c r="W5" s="42">
        <v>2</v>
      </c>
      <c r="X5" s="44" t="s">
        <v>1049</v>
      </c>
      <c r="Y5" s="44" t="s">
        <v>1050</v>
      </c>
      <c r="Z5" s="44" t="s">
        <v>337</v>
      </c>
      <c r="AA5" s="44" t="s">
        <v>1059</v>
      </c>
      <c r="AB5" s="44" t="s">
        <v>1058</v>
      </c>
    </row>
    <row r="6" spans="1:28" s="28" customFormat="1" x14ac:dyDescent="0.25">
      <c r="A6" s="55">
        <f t="shared" si="1"/>
        <v>5</v>
      </c>
      <c r="B6" s="36" t="s">
        <v>939</v>
      </c>
      <c r="C6" s="41">
        <v>54</v>
      </c>
      <c r="D6" s="56">
        <v>24112</v>
      </c>
      <c r="E6" s="57">
        <v>1966</v>
      </c>
      <c r="F6" s="57">
        <v>2020</v>
      </c>
      <c r="G6" s="58">
        <f t="shared" si="0"/>
        <v>54</v>
      </c>
      <c r="H6" s="58">
        <f t="shared" si="2"/>
        <v>0</v>
      </c>
      <c r="I6" s="39">
        <v>41113</v>
      </c>
      <c r="J6" s="42" t="s">
        <v>1030</v>
      </c>
      <c r="K6" s="59">
        <v>60314113</v>
      </c>
      <c r="L6" s="42" t="s">
        <v>1041</v>
      </c>
      <c r="M6" s="42">
        <v>3106115559</v>
      </c>
      <c r="N6" s="42"/>
      <c r="O6" s="82" t="s">
        <v>1200</v>
      </c>
      <c r="P6" s="82" t="s">
        <v>1201</v>
      </c>
      <c r="Q6" s="82" t="s">
        <v>1188</v>
      </c>
      <c r="R6" s="42">
        <v>10</v>
      </c>
      <c r="S6" s="42">
        <v>3157424702</v>
      </c>
      <c r="T6" s="41" t="s">
        <v>1202</v>
      </c>
      <c r="U6" s="43" t="s">
        <v>1061</v>
      </c>
      <c r="V6" s="41" t="s">
        <v>1405</v>
      </c>
      <c r="W6" s="42">
        <v>3</v>
      </c>
      <c r="X6" s="44" t="s">
        <v>1060</v>
      </c>
      <c r="Y6" s="44" t="s">
        <v>1060</v>
      </c>
      <c r="Z6" s="44" t="s">
        <v>1061</v>
      </c>
      <c r="AA6" s="44" t="s">
        <v>1052</v>
      </c>
      <c r="AB6" s="44" t="s">
        <v>1055</v>
      </c>
    </row>
    <row r="7" spans="1:28" s="7" customFormat="1" ht="24" x14ac:dyDescent="0.25">
      <c r="A7" s="6">
        <f t="shared" si="1"/>
        <v>6</v>
      </c>
      <c r="B7" s="45" t="s">
        <v>940</v>
      </c>
      <c r="C7" s="46">
        <v>33</v>
      </c>
      <c r="D7" s="47">
        <v>31720</v>
      </c>
      <c r="E7" s="48">
        <v>1986</v>
      </c>
      <c r="F7" s="48">
        <v>2020</v>
      </c>
      <c r="G7" s="49">
        <f t="shared" si="0"/>
        <v>34</v>
      </c>
      <c r="H7" s="49">
        <f t="shared" si="2"/>
        <v>1</v>
      </c>
      <c r="I7" s="50">
        <v>42011</v>
      </c>
      <c r="J7" s="51" t="s">
        <v>1030</v>
      </c>
      <c r="K7" s="52">
        <v>1090374861</v>
      </c>
      <c r="L7" s="51" t="s">
        <v>1041</v>
      </c>
      <c r="M7" s="51">
        <v>3167619000</v>
      </c>
      <c r="N7" s="51">
        <v>3164714119</v>
      </c>
      <c r="O7" s="84"/>
      <c r="P7" s="84"/>
      <c r="Q7" s="84"/>
      <c r="R7" s="51"/>
      <c r="S7" s="51"/>
      <c r="T7" s="51"/>
      <c r="U7" s="53" t="s">
        <v>1381</v>
      </c>
      <c r="V7" s="46" t="s">
        <v>1406</v>
      </c>
      <c r="W7" s="51">
        <v>2</v>
      </c>
      <c r="X7" s="54" t="s">
        <v>1062</v>
      </c>
      <c r="Y7" s="54" t="s">
        <v>1062</v>
      </c>
      <c r="Z7" s="54" t="s">
        <v>1063</v>
      </c>
      <c r="AA7" s="54" t="s">
        <v>1052</v>
      </c>
      <c r="AB7" s="54" t="s">
        <v>1055</v>
      </c>
    </row>
    <row r="8" spans="1:28" s="7" customFormat="1" ht="13.5" customHeight="1" x14ac:dyDescent="0.25">
      <c r="A8" s="6">
        <f t="shared" si="1"/>
        <v>7</v>
      </c>
      <c r="B8" s="45" t="s">
        <v>941</v>
      </c>
      <c r="C8" s="46">
        <v>38</v>
      </c>
      <c r="D8" s="47">
        <v>30034</v>
      </c>
      <c r="E8" s="48">
        <v>1982</v>
      </c>
      <c r="F8" s="48">
        <v>2020</v>
      </c>
      <c r="G8" s="49">
        <f t="shared" si="0"/>
        <v>38</v>
      </c>
      <c r="H8" s="49">
        <f t="shared" si="2"/>
        <v>0</v>
      </c>
      <c r="I8" s="50">
        <v>43070</v>
      </c>
      <c r="J8" s="51" t="s">
        <v>1030</v>
      </c>
      <c r="K8" s="52">
        <v>88256478</v>
      </c>
      <c r="L8" s="51" t="s">
        <v>1040</v>
      </c>
      <c r="M8" s="6"/>
      <c r="N8" s="60">
        <v>3123527151</v>
      </c>
      <c r="O8" s="86"/>
      <c r="P8" s="86"/>
      <c r="Q8" s="86"/>
      <c r="R8" s="60"/>
      <c r="S8" s="60"/>
      <c r="T8" s="60"/>
      <c r="U8" s="53" t="s">
        <v>1064</v>
      </c>
      <c r="V8" s="46" t="s">
        <v>1407</v>
      </c>
      <c r="W8" s="51">
        <v>2</v>
      </c>
      <c r="X8" s="54" t="s">
        <v>1056</v>
      </c>
      <c r="Y8" s="54" t="s">
        <v>1050</v>
      </c>
      <c r="Z8" s="54" t="s">
        <v>1064</v>
      </c>
      <c r="AA8" s="54" t="s">
        <v>1059</v>
      </c>
      <c r="AB8" s="54" t="s">
        <v>1055</v>
      </c>
    </row>
    <row r="9" spans="1:28" s="28" customFormat="1" x14ac:dyDescent="0.25">
      <c r="A9" s="55">
        <f t="shared" si="1"/>
        <v>8</v>
      </c>
      <c r="B9" s="36" t="s">
        <v>942</v>
      </c>
      <c r="C9" s="41">
        <v>25</v>
      </c>
      <c r="D9" s="56">
        <v>34733</v>
      </c>
      <c r="E9" s="57">
        <v>1995</v>
      </c>
      <c r="F9" s="57">
        <v>2020</v>
      </c>
      <c r="G9" s="58">
        <f t="shared" si="0"/>
        <v>25</v>
      </c>
      <c r="H9" s="58">
        <f t="shared" si="2"/>
        <v>0</v>
      </c>
      <c r="I9" s="39">
        <v>43508</v>
      </c>
      <c r="J9" s="42" t="s">
        <v>1030</v>
      </c>
      <c r="K9" s="59">
        <v>1093788361</v>
      </c>
      <c r="L9" s="42" t="s">
        <v>1040</v>
      </c>
      <c r="M9" s="42">
        <v>3228989108</v>
      </c>
      <c r="N9" s="42">
        <v>3175051242</v>
      </c>
      <c r="O9" s="82" t="s">
        <v>1199</v>
      </c>
      <c r="P9" s="82" t="s">
        <v>1293</v>
      </c>
      <c r="Q9" s="82" t="s">
        <v>1188</v>
      </c>
      <c r="R9" s="42">
        <v>8</v>
      </c>
      <c r="S9" s="42">
        <v>3202963065</v>
      </c>
      <c r="T9" s="41" t="s">
        <v>1261</v>
      </c>
      <c r="U9" s="43" t="s">
        <v>337</v>
      </c>
      <c r="V9" s="41" t="s">
        <v>1405</v>
      </c>
      <c r="W9" s="42">
        <v>0</v>
      </c>
      <c r="X9" s="44" t="s">
        <v>1049</v>
      </c>
      <c r="Y9" s="44" t="s">
        <v>1050</v>
      </c>
      <c r="Z9" s="44" t="s">
        <v>337</v>
      </c>
      <c r="AA9" s="44" t="s">
        <v>1065</v>
      </c>
      <c r="AB9" s="44" t="s">
        <v>1055</v>
      </c>
    </row>
    <row r="10" spans="1:28" s="28" customFormat="1" x14ac:dyDescent="0.25">
      <c r="A10" s="55">
        <f t="shared" si="1"/>
        <v>9</v>
      </c>
      <c r="B10" s="36" t="s">
        <v>943</v>
      </c>
      <c r="C10" s="41">
        <v>25</v>
      </c>
      <c r="D10" s="56">
        <v>34585</v>
      </c>
      <c r="E10" s="57">
        <v>1994</v>
      </c>
      <c r="F10" s="57">
        <v>2020</v>
      </c>
      <c r="G10" s="58">
        <f t="shared" si="0"/>
        <v>26</v>
      </c>
      <c r="H10" s="58">
        <f t="shared" si="2"/>
        <v>1</v>
      </c>
      <c r="I10" s="39">
        <v>43138</v>
      </c>
      <c r="J10" s="42" t="s">
        <v>1030</v>
      </c>
      <c r="K10" s="59">
        <v>1093774097</v>
      </c>
      <c r="L10" s="42" t="s">
        <v>1041</v>
      </c>
      <c r="M10" s="42">
        <v>3208721502</v>
      </c>
      <c r="N10" s="42">
        <v>3173834737</v>
      </c>
      <c r="O10" s="82" t="s">
        <v>1182</v>
      </c>
      <c r="P10" s="82" t="s">
        <v>1294</v>
      </c>
      <c r="Q10" s="82" t="s">
        <v>1175</v>
      </c>
      <c r="R10" s="42"/>
      <c r="S10" s="42">
        <v>3208721502</v>
      </c>
      <c r="T10" s="41" t="s">
        <v>1262</v>
      </c>
      <c r="U10" s="43" t="s">
        <v>1066</v>
      </c>
      <c r="V10" s="41" t="s">
        <v>1408</v>
      </c>
      <c r="W10" s="42">
        <v>1</v>
      </c>
      <c r="X10" s="44" t="s">
        <v>1060</v>
      </c>
      <c r="Y10" s="44" t="s">
        <v>1060</v>
      </c>
      <c r="Z10" s="44" t="s">
        <v>1066</v>
      </c>
      <c r="AA10" s="44" t="s">
        <v>1059</v>
      </c>
      <c r="AB10" s="44" t="s">
        <v>1055</v>
      </c>
    </row>
    <row r="11" spans="1:28" s="28" customFormat="1" x14ac:dyDescent="0.25">
      <c r="A11" s="55">
        <f t="shared" si="1"/>
        <v>10</v>
      </c>
      <c r="B11" s="36" t="s">
        <v>944</v>
      </c>
      <c r="C11" s="41">
        <v>63</v>
      </c>
      <c r="D11" s="56">
        <v>20817</v>
      </c>
      <c r="E11" s="57">
        <v>1956</v>
      </c>
      <c r="F11" s="57">
        <v>2020</v>
      </c>
      <c r="G11" s="58">
        <f t="shared" si="0"/>
        <v>64</v>
      </c>
      <c r="H11" s="58">
        <f t="shared" si="2"/>
        <v>1</v>
      </c>
      <c r="I11" s="39">
        <v>39875</v>
      </c>
      <c r="J11" s="42" t="s">
        <v>1030</v>
      </c>
      <c r="K11" s="59">
        <v>88152535</v>
      </c>
      <c r="L11" s="42" t="s">
        <v>1040</v>
      </c>
      <c r="M11" s="42"/>
      <c r="N11" s="42"/>
      <c r="O11" s="82" t="s">
        <v>1237</v>
      </c>
      <c r="P11" s="82" t="s">
        <v>1295</v>
      </c>
      <c r="Q11" s="82" t="s">
        <v>1188</v>
      </c>
      <c r="R11" s="42">
        <v>9</v>
      </c>
      <c r="S11" s="42">
        <v>3126313978</v>
      </c>
      <c r="T11" s="41" t="s">
        <v>1327</v>
      </c>
      <c r="U11" s="43" t="s">
        <v>337</v>
      </c>
      <c r="V11" s="41" t="s">
        <v>1404</v>
      </c>
      <c r="W11" s="42">
        <v>2</v>
      </c>
      <c r="X11" s="44" t="s">
        <v>1056</v>
      </c>
      <c r="Y11" s="44" t="s">
        <v>1067</v>
      </c>
      <c r="Z11" s="44" t="s">
        <v>337</v>
      </c>
      <c r="AA11" s="44" t="s">
        <v>1052</v>
      </c>
      <c r="AB11" s="44" t="s">
        <v>1055</v>
      </c>
    </row>
    <row r="12" spans="1:28" s="28" customFormat="1" x14ac:dyDescent="0.25">
      <c r="A12" s="55">
        <f t="shared" si="1"/>
        <v>11</v>
      </c>
      <c r="B12" s="36" t="s">
        <v>945</v>
      </c>
      <c r="C12" s="41">
        <v>40</v>
      </c>
      <c r="D12" s="56">
        <v>29164</v>
      </c>
      <c r="E12" s="57">
        <v>1979</v>
      </c>
      <c r="F12" s="57">
        <v>2020</v>
      </c>
      <c r="G12" s="58">
        <f t="shared" si="0"/>
        <v>41</v>
      </c>
      <c r="H12" s="58">
        <f t="shared" si="2"/>
        <v>1</v>
      </c>
      <c r="I12" s="39">
        <v>41337</v>
      </c>
      <c r="J12" s="42" t="s">
        <v>1030</v>
      </c>
      <c r="K12" s="59">
        <v>88306110</v>
      </c>
      <c r="L12" s="42" t="s">
        <v>1040</v>
      </c>
      <c r="M12" s="42">
        <v>3124279827</v>
      </c>
      <c r="N12" s="42">
        <v>3183401488</v>
      </c>
      <c r="O12" s="82" t="s">
        <v>1224</v>
      </c>
      <c r="P12" s="82" t="s">
        <v>1296</v>
      </c>
      <c r="Q12" s="82" t="s">
        <v>338</v>
      </c>
      <c r="R12" s="42"/>
      <c r="S12" s="42">
        <v>3209489341</v>
      </c>
      <c r="T12" s="41" t="s">
        <v>1328</v>
      </c>
      <c r="U12" s="43" t="s">
        <v>1263</v>
      </c>
      <c r="V12" s="41" t="s">
        <v>1407</v>
      </c>
      <c r="W12" s="42">
        <v>2</v>
      </c>
      <c r="X12" s="44" t="s">
        <v>1049</v>
      </c>
      <c r="Y12" s="44" t="s">
        <v>1050</v>
      </c>
      <c r="Z12" s="44" t="s">
        <v>1068</v>
      </c>
      <c r="AA12" s="44" t="s">
        <v>1052</v>
      </c>
      <c r="AB12" s="44" t="s">
        <v>1055</v>
      </c>
    </row>
    <row r="13" spans="1:28" s="7" customFormat="1" x14ac:dyDescent="0.25">
      <c r="A13" s="6">
        <f t="shared" si="1"/>
        <v>12</v>
      </c>
      <c r="B13" s="45" t="s">
        <v>946</v>
      </c>
      <c r="C13" s="46"/>
      <c r="D13" s="94">
        <v>30087</v>
      </c>
      <c r="E13" s="48">
        <v>1982</v>
      </c>
      <c r="F13" s="48">
        <v>2020</v>
      </c>
      <c r="G13" s="49">
        <f t="shared" si="0"/>
        <v>38</v>
      </c>
      <c r="H13" s="49">
        <f t="shared" si="2"/>
        <v>38</v>
      </c>
      <c r="I13" s="50">
        <v>39630</v>
      </c>
      <c r="J13" s="51" t="s">
        <v>1038</v>
      </c>
      <c r="K13" s="52"/>
      <c r="L13" s="51" t="s">
        <v>1040</v>
      </c>
      <c r="M13" s="51"/>
      <c r="N13" s="51"/>
      <c r="O13" s="84"/>
      <c r="P13" s="84"/>
      <c r="Q13" s="84"/>
      <c r="R13" s="51"/>
      <c r="S13" s="51"/>
      <c r="T13" s="46" t="s">
        <v>1329</v>
      </c>
      <c r="U13" s="53" t="s">
        <v>1329</v>
      </c>
      <c r="V13" s="46" t="s">
        <v>1329</v>
      </c>
      <c r="W13" s="51"/>
      <c r="X13" s="54" t="s">
        <v>1071</v>
      </c>
      <c r="Y13" s="54" t="s">
        <v>1072</v>
      </c>
      <c r="Z13" s="54" t="s">
        <v>337</v>
      </c>
      <c r="AA13" s="54" t="s">
        <v>1059</v>
      </c>
      <c r="AB13" s="54" t="s">
        <v>1055</v>
      </c>
    </row>
    <row r="14" spans="1:28" s="28" customFormat="1" x14ac:dyDescent="0.25">
      <c r="A14" s="55">
        <f t="shared" si="1"/>
        <v>13</v>
      </c>
      <c r="B14" s="36" t="s">
        <v>947</v>
      </c>
      <c r="C14" s="41">
        <v>28</v>
      </c>
      <c r="D14" s="56">
        <v>33609</v>
      </c>
      <c r="E14" s="57">
        <v>1992</v>
      </c>
      <c r="F14" s="57">
        <v>2020</v>
      </c>
      <c r="G14" s="58">
        <f t="shared" si="0"/>
        <v>28</v>
      </c>
      <c r="H14" s="58">
        <f t="shared" si="2"/>
        <v>0</v>
      </c>
      <c r="I14" s="39">
        <v>41974</v>
      </c>
      <c r="J14" s="42" t="s">
        <v>1030</v>
      </c>
      <c r="K14" s="59">
        <v>1090444873</v>
      </c>
      <c r="L14" s="42" t="s">
        <v>1041</v>
      </c>
      <c r="M14" s="42">
        <v>3124656409</v>
      </c>
      <c r="N14" s="42">
        <v>3187174702</v>
      </c>
      <c r="O14" s="82" t="s">
        <v>1180</v>
      </c>
      <c r="P14" s="82" t="s">
        <v>556</v>
      </c>
      <c r="Q14" s="82" t="s">
        <v>1188</v>
      </c>
      <c r="R14" s="42">
        <v>9</v>
      </c>
      <c r="S14" s="42">
        <v>3228575748</v>
      </c>
      <c r="T14" s="41" t="s">
        <v>1330</v>
      </c>
      <c r="U14" s="43" t="s">
        <v>557</v>
      </c>
      <c r="V14" s="41" t="s">
        <v>1408</v>
      </c>
      <c r="W14" s="42">
        <v>2</v>
      </c>
      <c r="X14" s="44" t="s">
        <v>1060</v>
      </c>
      <c r="Y14" s="44" t="s">
        <v>1060</v>
      </c>
      <c r="Z14" s="44" t="s">
        <v>557</v>
      </c>
      <c r="AA14" s="44" t="s">
        <v>1059</v>
      </c>
      <c r="AB14" s="44" t="s">
        <v>1055</v>
      </c>
    </row>
    <row r="15" spans="1:28" s="28" customFormat="1" x14ac:dyDescent="0.25">
      <c r="A15" s="55">
        <f t="shared" si="1"/>
        <v>14</v>
      </c>
      <c r="B15" s="36" t="s">
        <v>948</v>
      </c>
      <c r="C15" s="41"/>
      <c r="D15" s="95">
        <v>36741</v>
      </c>
      <c r="E15" s="57">
        <v>2000</v>
      </c>
      <c r="F15" s="57">
        <v>2020</v>
      </c>
      <c r="G15" s="58">
        <f t="shared" si="0"/>
        <v>20</v>
      </c>
      <c r="H15" s="58">
        <f t="shared" si="2"/>
        <v>20</v>
      </c>
      <c r="I15" s="55"/>
      <c r="J15" s="42" t="s">
        <v>1039</v>
      </c>
      <c r="K15" s="59"/>
      <c r="L15" s="42" t="s">
        <v>1041</v>
      </c>
      <c r="M15" s="42">
        <v>3208370332</v>
      </c>
      <c r="N15" s="42"/>
      <c r="O15" s="82" t="s">
        <v>1238</v>
      </c>
      <c r="P15" s="82" t="s">
        <v>1297</v>
      </c>
      <c r="Q15" s="82" t="s">
        <v>1188</v>
      </c>
      <c r="R15" s="42">
        <v>2</v>
      </c>
      <c r="S15" s="42">
        <v>3165385620</v>
      </c>
      <c r="T15" s="41" t="s">
        <v>1331</v>
      </c>
      <c r="U15" s="43" t="s">
        <v>1264</v>
      </c>
      <c r="V15" s="41" t="s">
        <v>1408</v>
      </c>
      <c r="W15" s="42">
        <v>0</v>
      </c>
      <c r="X15" s="28" t="s">
        <v>1411</v>
      </c>
      <c r="Y15" s="44" t="s">
        <v>1060</v>
      </c>
      <c r="Z15" s="28" t="s">
        <v>1264</v>
      </c>
    </row>
    <row r="16" spans="1:28" s="28" customFormat="1" x14ac:dyDescent="0.25">
      <c r="A16" s="55">
        <f t="shared" si="1"/>
        <v>15</v>
      </c>
      <c r="B16" s="36" t="s">
        <v>949</v>
      </c>
      <c r="C16" s="41">
        <v>28</v>
      </c>
      <c r="D16" s="56">
        <v>33687</v>
      </c>
      <c r="E16" s="57">
        <v>1992</v>
      </c>
      <c r="F16" s="57">
        <v>2020</v>
      </c>
      <c r="G16" s="58">
        <f t="shared" si="0"/>
        <v>28</v>
      </c>
      <c r="H16" s="58">
        <f t="shared" si="2"/>
        <v>0</v>
      </c>
      <c r="I16" s="39">
        <v>42010</v>
      </c>
      <c r="J16" s="42" t="s">
        <v>1030</v>
      </c>
      <c r="K16" s="59">
        <v>1093760952</v>
      </c>
      <c r="L16" s="42" t="s">
        <v>1041</v>
      </c>
      <c r="M16" s="42">
        <v>3004038189</v>
      </c>
      <c r="N16" s="42"/>
      <c r="O16" s="87" t="s">
        <v>1192</v>
      </c>
      <c r="P16" s="87" t="s">
        <v>1298</v>
      </c>
      <c r="Q16" s="87" t="s">
        <v>1299</v>
      </c>
      <c r="R16" s="42"/>
      <c r="S16" s="29">
        <v>3114884486</v>
      </c>
      <c r="T16" s="41" t="s">
        <v>1332</v>
      </c>
      <c r="U16" s="43" t="s">
        <v>1265</v>
      </c>
      <c r="V16" s="41" t="s">
        <v>1408</v>
      </c>
      <c r="W16" s="42">
        <v>1</v>
      </c>
      <c r="X16" s="44" t="s">
        <v>1073</v>
      </c>
      <c r="Y16" s="44" t="s">
        <v>1266</v>
      </c>
      <c r="Z16" s="43" t="s">
        <v>1265</v>
      </c>
      <c r="AA16" s="44" t="s">
        <v>1052</v>
      </c>
      <c r="AB16" s="44" t="s">
        <v>1055</v>
      </c>
    </row>
    <row r="17" spans="1:28" s="28" customFormat="1" x14ac:dyDescent="0.25">
      <c r="A17" s="55">
        <f t="shared" si="1"/>
        <v>16</v>
      </c>
      <c r="B17" s="36" t="s">
        <v>950</v>
      </c>
      <c r="C17" s="41">
        <v>33</v>
      </c>
      <c r="D17" s="56">
        <v>32084</v>
      </c>
      <c r="E17" s="57">
        <v>1987</v>
      </c>
      <c r="F17" s="57">
        <v>2020</v>
      </c>
      <c r="G17" s="58">
        <f t="shared" si="0"/>
        <v>33</v>
      </c>
      <c r="H17" s="58">
        <f t="shared" si="2"/>
        <v>0</v>
      </c>
      <c r="I17" s="39">
        <v>40910</v>
      </c>
      <c r="J17" s="42" t="s">
        <v>1030</v>
      </c>
      <c r="K17" s="59">
        <v>1093734770</v>
      </c>
      <c r="L17" s="42" t="s">
        <v>1040</v>
      </c>
      <c r="M17" s="42">
        <v>3222711948</v>
      </c>
      <c r="N17" s="42">
        <v>3188275187</v>
      </c>
      <c r="O17" s="87" t="s">
        <v>1254</v>
      </c>
      <c r="P17" s="87" t="s">
        <v>1296</v>
      </c>
      <c r="Q17" s="82" t="s">
        <v>338</v>
      </c>
      <c r="R17" s="42"/>
      <c r="S17" s="29">
        <v>3208058227</v>
      </c>
      <c r="T17" s="41" t="s">
        <v>1333</v>
      </c>
      <c r="U17" s="43" t="s">
        <v>337</v>
      </c>
      <c r="V17" s="41" t="s">
        <v>1405</v>
      </c>
      <c r="W17" s="42">
        <v>2</v>
      </c>
      <c r="X17" s="44" t="s">
        <v>1049</v>
      </c>
      <c r="Y17" s="44" t="s">
        <v>1050</v>
      </c>
      <c r="Z17" s="44" t="s">
        <v>337</v>
      </c>
      <c r="AA17" s="44" t="s">
        <v>1052</v>
      </c>
      <c r="AB17" s="44" t="s">
        <v>1055</v>
      </c>
    </row>
    <row r="18" spans="1:28" s="28" customFormat="1" x14ac:dyDescent="0.25">
      <c r="A18" s="55">
        <f t="shared" si="1"/>
        <v>17</v>
      </c>
      <c r="B18" s="36" t="s">
        <v>951</v>
      </c>
      <c r="C18" s="41">
        <v>34</v>
      </c>
      <c r="D18" s="56">
        <v>31470</v>
      </c>
      <c r="E18" s="57">
        <v>1986</v>
      </c>
      <c r="F18" s="57">
        <v>2020</v>
      </c>
      <c r="G18" s="58">
        <f t="shared" si="0"/>
        <v>34</v>
      </c>
      <c r="H18" s="58">
        <f t="shared" si="2"/>
        <v>0</v>
      </c>
      <c r="I18" s="39">
        <v>43375</v>
      </c>
      <c r="J18" s="42" t="s">
        <v>1030</v>
      </c>
      <c r="K18" s="59">
        <v>1033676828</v>
      </c>
      <c r="L18" s="42" t="s">
        <v>1040</v>
      </c>
      <c r="M18" s="42">
        <v>3102548274</v>
      </c>
      <c r="N18" s="42"/>
      <c r="O18" s="87" t="s">
        <v>1267</v>
      </c>
      <c r="P18" s="87" t="s">
        <v>1296</v>
      </c>
      <c r="Q18" s="82" t="s">
        <v>338</v>
      </c>
      <c r="R18" s="42"/>
      <c r="S18" s="29">
        <v>3223116938</v>
      </c>
      <c r="T18" s="41" t="s">
        <v>1334</v>
      </c>
      <c r="U18" s="43" t="s">
        <v>337</v>
      </c>
      <c r="V18" s="41" t="s">
        <v>1405</v>
      </c>
      <c r="W18" s="42">
        <v>2</v>
      </c>
      <c r="X18" s="44" t="s">
        <v>1056</v>
      </c>
      <c r="Y18" s="44" t="s">
        <v>1050</v>
      </c>
      <c r="Z18" s="44" t="s">
        <v>337</v>
      </c>
      <c r="AA18" s="44" t="s">
        <v>1057</v>
      </c>
      <c r="AB18" s="44" t="s">
        <v>1053</v>
      </c>
    </row>
    <row r="19" spans="1:28" s="28" customFormat="1" x14ac:dyDescent="0.25">
      <c r="A19" s="55">
        <f t="shared" si="1"/>
        <v>18</v>
      </c>
      <c r="B19" s="36" t="s">
        <v>952</v>
      </c>
      <c r="C19" s="41">
        <v>28</v>
      </c>
      <c r="D19" s="56">
        <v>33797</v>
      </c>
      <c r="E19" s="57">
        <v>1992</v>
      </c>
      <c r="F19" s="57">
        <v>2020</v>
      </c>
      <c r="G19" s="58">
        <f t="shared" si="0"/>
        <v>28</v>
      </c>
      <c r="H19" s="58">
        <f t="shared" si="2"/>
        <v>0</v>
      </c>
      <c r="I19" s="39">
        <v>42627</v>
      </c>
      <c r="J19" s="42" t="s">
        <v>1030</v>
      </c>
      <c r="K19" s="59">
        <v>1090451346</v>
      </c>
      <c r="L19" s="42" t="s">
        <v>1041</v>
      </c>
      <c r="M19" s="42">
        <v>3175517551</v>
      </c>
      <c r="N19" s="42"/>
      <c r="O19" s="87" t="s">
        <v>1269</v>
      </c>
      <c r="P19" s="82" t="s">
        <v>1268</v>
      </c>
      <c r="Q19" s="82" t="s">
        <v>1188</v>
      </c>
      <c r="R19" s="42">
        <v>4</v>
      </c>
      <c r="S19" s="29">
        <v>3188024615</v>
      </c>
      <c r="T19" s="41" t="s">
        <v>1169</v>
      </c>
      <c r="U19" s="43" t="s">
        <v>1077</v>
      </c>
      <c r="V19" s="41" t="s">
        <v>1406</v>
      </c>
      <c r="W19" s="42">
        <v>0</v>
      </c>
      <c r="X19" s="44" t="s">
        <v>1075</v>
      </c>
      <c r="Y19" s="44" t="s">
        <v>1076</v>
      </c>
      <c r="Z19" s="44" t="s">
        <v>1077</v>
      </c>
      <c r="AA19" s="44" t="s">
        <v>1059</v>
      </c>
      <c r="AB19" s="44" t="s">
        <v>1055</v>
      </c>
    </row>
    <row r="20" spans="1:28" s="28" customFormat="1" ht="24" x14ac:dyDescent="0.25">
      <c r="A20" s="55">
        <f t="shared" si="1"/>
        <v>19</v>
      </c>
      <c r="B20" s="36" t="s">
        <v>953</v>
      </c>
      <c r="C20" s="41">
        <v>36</v>
      </c>
      <c r="D20" s="56">
        <v>30728</v>
      </c>
      <c r="E20" s="57">
        <v>1984</v>
      </c>
      <c r="F20" s="57">
        <v>2020</v>
      </c>
      <c r="G20" s="58">
        <f t="shared" si="0"/>
        <v>36</v>
      </c>
      <c r="H20" s="58">
        <f t="shared" si="2"/>
        <v>0</v>
      </c>
      <c r="I20" s="39">
        <v>43021</v>
      </c>
      <c r="J20" s="42" t="s">
        <v>1030</v>
      </c>
      <c r="K20" s="59">
        <v>37391604</v>
      </c>
      <c r="L20" s="42" t="s">
        <v>1041</v>
      </c>
      <c r="M20" s="55"/>
      <c r="N20" s="42">
        <v>3144494218</v>
      </c>
      <c r="O20" s="87" t="s">
        <v>1216</v>
      </c>
      <c r="P20" s="87" t="s">
        <v>1171</v>
      </c>
      <c r="Q20" s="87" t="s">
        <v>705</v>
      </c>
      <c r="R20" s="42"/>
      <c r="S20" s="29">
        <v>3223755121</v>
      </c>
      <c r="T20" s="41" t="s">
        <v>1217</v>
      </c>
      <c r="U20" s="43" t="s">
        <v>1382</v>
      </c>
      <c r="V20" s="41" t="s">
        <v>1408</v>
      </c>
      <c r="W20" s="42">
        <v>2</v>
      </c>
      <c r="X20" s="44" t="s">
        <v>1062</v>
      </c>
      <c r="Y20" s="44" t="s">
        <v>1076</v>
      </c>
      <c r="Z20" s="44" t="s">
        <v>1063</v>
      </c>
      <c r="AA20" s="44" t="s">
        <v>1052</v>
      </c>
      <c r="AB20" s="44" t="s">
        <v>1055</v>
      </c>
    </row>
    <row r="21" spans="1:28" s="28" customFormat="1" x14ac:dyDescent="0.25">
      <c r="A21" s="55">
        <f t="shared" si="1"/>
        <v>20</v>
      </c>
      <c r="B21" s="36" t="s">
        <v>954</v>
      </c>
      <c r="C21" s="41"/>
      <c r="D21" s="56"/>
      <c r="E21" s="57">
        <v>1974</v>
      </c>
      <c r="F21" s="57">
        <v>2020</v>
      </c>
      <c r="G21" s="58">
        <f t="shared" si="0"/>
        <v>46</v>
      </c>
      <c r="H21" s="58">
        <f t="shared" si="2"/>
        <v>46</v>
      </c>
      <c r="I21" s="39">
        <v>41072</v>
      </c>
      <c r="J21" s="42" t="s">
        <v>1030</v>
      </c>
      <c r="K21" s="59"/>
      <c r="L21" s="42" t="s">
        <v>1040</v>
      </c>
      <c r="M21" s="42"/>
      <c r="N21" s="42">
        <v>3183645037</v>
      </c>
      <c r="O21" s="87" t="s">
        <v>1221</v>
      </c>
      <c r="P21" s="87" t="s">
        <v>1270</v>
      </c>
      <c r="Q21" s="82" t="s">
        <v>1188</v>
      </c>
      <c r="R21" s="42">
        <v>7</v>
      </c>
      <c r="S21" s="29">
        <v>3143465507</v>
      </c>
      <c r="T21" s="41" t="s">
        <v>1335</v>
      </c>
      <c r="U21" s="43" t="s">
        <v>337</v>
      </c>
      <c r="V21" s="41" t="s">
        <v>1329</v>
      </c>
      <c r="W21" s="42"/>
      <c r="X21" s="44" t="s">
        <v>1049</v>
      </c>
      <c r="Y21" s="44" t="s">
        <v>1078</v>
      </c>
      <c r="Z21" s="44" t="s">
        <v>337</v>
      </c>
      <c r="AA21" s="44" t="s">
        <v>1052</v>
      </c>
      <c r="AB21" s="44" t="s">
        <v>1058</v>
      </c>
    </row>
    <row r="22" spans="1:28" s="28" customFormat="1" ht="13.8" x14ac:dyDescent="0.3">
      <c r="A22" s="55">
        <f t="shared" si="1"/>
        <v>21</v>
      </c>
      <c r="B22" s="36" t="s">
        <v>955</v>
      </c>
      <c r="C22" s="41">
        <v>47</v>
      </c>
      <c r="D22" s="56">
        <v>26598</v>
      </c>
      <c r="E22" s="57">
        <v>1972</v>
      </c>
      <c r="F22" s="57">
        <v>2020</v>
      </c>
      <c r="G22" s="58">
        <f t="shared" si="0"/>
        <v>48</v>
      </c>
      <c r="H22" s="58">
        <f t="shared" si="2"/>
        <v>1</v>
      </c>
      <c r="I22" s="39">
        <v>39748</v>
      </c>
      <c r="J22" s="42" t="s">
        <v>1030</v>
      </c>
      <c r="K22" s="59">
        <v>7350442</v>
      </c>
      <c r="L22" s="42" t="s">
        <v>1040</v>
      </c>
      <c r="M22" s="42">
        <v>3102480654</v>
      </c>
      <c r="N22" s="42">
        <v>3164488059</v>
      </c>
      <c r="O22" s="85" t="s">
        <v>1240</v>
      </c>
      <c r="P22" s="85" t="s">
        <v>1292</v>
      </c>
      <c r="Q22" s="85" t="s">
        <v>338</v>
      </c>
      <c r="R22" s="42"/>
      <c r="S22" s="42"/>
      <c r="T22" s="41" t="s">
        <v>1336</v>
      </c>
      <c r="U22" s="43" t="s">
        <v>337</v>
      </c>
      <c r="V22" s="41" t="s">
        <v>1404</v>
      </c>
      <c r="W22" s="42">
        <v>2</v>
      </c>
      <c r="X22" s="44" t="s">
        <v>1056</v>
      </c>
      <c r="Y22" s="44" t="s">
        <v>1079</v>
      </c>
      <c r="Z22" s="44" t="s">
        <v>337</v>
      </c>
      <c r="AA22" s="44" t="s">
        <v>1052</v>
      </c>
      <c r="AB22" s="44" t="s">
        <v>1058</v>
      </c>
    </row>
    <row r="23" spans="1:28" s="28" customFormat="1" x14ac:dyDescent="0.25">
      <c r="A23" s="55">
        <f t="shared" si="1"/>
        <v>22</v>
      </c>
      <c r="B23" s="36" t="s">
        <v>956</v>
      </c>
      <c r="C23" s="41">
        <v>24</v>
      </c>
      <c r="D23" s="56">
        <v>35147</v>
      </c>
      <c r="E23" s="57">
        <v>1996</v>
      </c>
      <c r="F23" s="57">
        <v>2020</v>
      </c>
      <c r="G23" s="58">
        <f t="shared" si="0"/>
        <v>24</v>
      </c>
      <c r="H23" s="58">
        <f t="shared" si="2"/>
        <v>0</v>
      </c>
      <c r="I23" s="39">
        <v>43543</v>
      </c>
      <c r="J23" s="42" t="s">
        <v>1030</v>
      </c>
      <c r="K23" s="59">
        <v>1090495470</v>
      </c>
      <c r="L23" s="42" t="s">
        <v>1041</v>
      </c>
      <c r="M23" s="42">
        <v>3013162664</v>
      </c>
      <c r="N23" s="42"/>
      <c r="O23" s="87" t="s">
        <v>1173</v>
      </c>
      <c r="P23" s="87" t="s">
        <v>1174</v>
      </c>
      <c r="Q23" s="87" t="s">
        <v>1175</v>
      </c>
      <c r="R23" s="42"/>
      <c r="S23" s="29">
        <v>3123785172</v>
      </c>
      <c r="T23" s="41" t="s">
        <v>1176</v>
      </c>
      <c r="U23" s="43" t="s">
        <v>1080</v>
      </c>
      <c r="V23" s="41" t="s">
        <v>1406</v>
      </c>
      <c r="W23" s="42">
        <v>0</v>
      </c>
      <c r="X23" s="44" t="s">
        <v>1060</v>
      </c>
      <c r="Y23" s="44" t="s">
        <v>1060</v>
      </c>
      <c r="Z23" s="44" t="s">
        <v>1080</v>
      </c>
      <c r="AA23" s="44" t="s">
        <v>1059</v>
      </c>
      <c r="AB23" s="44" t="s">
        <v>1055</v>
      </c>
    </row>
    <row r="24" spans="1:28" s="28" customFormat="1" x14ac:dyDescent="0.25">
      <c r="A24" s="55">
        <f t="shared" si="1"/>
        <v>23</v>
      </c>
      <c r="B24" s="36" t="s">
        <v>957</v>
      </c>
      <c r="C24" s="41">
        <v>53</v>
      </c>
      <c r="D24" s="56">
        <v>24453</v>
      </c>
      <c r="E24" s="57">
        <v>1966</v>
      </c>
      <c r="F24" s="57">
        <v>2020</v>
      </c>
      <c r="G24" s="58">
        <f t="shared" si="0"/>
        <v>54</v>
      </c>
      <c r="H24" s="58">
        <f t="shared" si="2"/>
        <v>1</v>
      </c>
      <c r="I24" s="39">
        <v>40575</v>
      </c>
      <c r="J24" s="42" t="s">
        <v>1030</v>
      </c>
      <c r="K24" s="59">
        <v>13489541</v>
      </c>
      <c r="L24" s="42" t="s">
        <v>1040</v>
      </c>
      <c r="M24" s="42">
        <v>3132305049</v>
      </c>
      <c r="N24" s="42"/>
      <c r="O24" s="87" t="s">
        <v>1274</v>
      </c>
      <c r="P24" s="87" t="s">
        <v>1275</v>
      </c>
      <c r="Q24" s="82" t="s">
        <v>1188</v>
      </c>
      <c r="R24" s="42">
        <v>4</v>
      </c>
      <c r="S24" s="29">
        <v>3114458059</v>
      </c>
      <c r="T24" s="41" t="s">
        <v>1276</v>
      </c>
      <c r="U24" s="43" t="s">
        <v>337</v>
      </c>
      <c r="V24" s="41" t="s">
        <v>1408</v>
      </c>
      <c r="W24" s="42">
        <v>1</v>
      </c>
      <c r="X24" s="44" t="s">
        <v>1081</v>
      </c>
      <c r="Y24" s="44" t="s">
        <v>1082</v>
      </c>
      <c r="Z24" s="44" t="s">
        <v>337</v>
      </c>
      <c r="AA24" s="44" t="s">
        <v>1052</v>
      </c>
      <c r="AB24" s="44" t="s">
        <v>1053</v>
      </c>
    </row>
    <row r="25" spans="1:28" s="7" customFormat="1" x14ac:dyDescent="0.25">
      <c r="A25" s="55">
        <f t="shared" si="1"/>
        <v>24</v>
      </c>
      <c r="B25" s="36" t="s">
        <v>958</v>
      </c>
      <c r="C25" s="41">
        <v>44</v>
      </c>
      <c r="D25" s="56">
        <v>27902</v>
      </c>
      <c r="E25" s="57">
        <v>1976</v>
      </c>
      <c r="F25" s="57">
        <v>2020</v>
      </c>
      <c r="G25" s="58">
        <f t="shared" si="0"/>
        <v>44</v>
      </c>
      <c r="H25" s="58">
        <f t="shared" si="2"/>
        <v>0</v>
      </c>
      <c r="I25" s="39">
        <v>39300</v>
      </c>
      <c r="J25" s="42" t="s">
        <v>1030</v>
      </c>
      <c r="K25" s="59">
        <v>17590298</v>
      </c>
      <c r="L25" s="42" t="s">
        <v>1040</v>
      </c>
      <c r="M25" s="42">
        <v>3176353984</v>
      </c>
      <c r="N25" s="55">
        <v>3174022184</v>
      </c>
      <c r="O25" s="88" t="s">
        <v>804</v>
      </c>
      <c r="P25" s="73" t="s">
        <v>1290</v>
      </c>
      <c r="Q25" s="82" t="s">
        <v>1188</v>
      </c>
      <c r="R25" s="55">
        <v>5</v>
      </c>
      <c r="S25" s="29">
        <v>3176820023</v>
      </c>
      <c r="T25" s="41" t="s">
        <v>1291</v>
      </c>
      <c r="U25" s="53" t="s">
        <v>1383</v>
      </c>
      <c r="V25" s="46" t="s">
        <v>1406</v>
      </c>
      <c r="W25" s="51">
        <v>2</v>
      </c>
      <c r="X25" s="54" t="s">
        <v>1083</v>
      </c>
      <c r="Y25" s="54" t="s">
        <v>1083</v>
      </c>
      <c r="Z25" s="54" t="s">
        <v>1084</v>
      </c>
      <c r="AA25" s="54" t="s">
        <v>1059</v>
      </c>
      <c r="AB25" s="54" t="s">
        <v>1058</v>
      </c>
    </row>
    <row r="26" spans="1:28" s="74" customFormat="1" x14ac:dyDescent="0.25">
      <c r="A26" s="69">
        <f t="shared" si="1"/>
        <v>25</v>
      </c>
      <c r="B26" s="36" t="s">
        <v>959</v>
      </c>
      <c r="C26" s="74">
        <v>45</v>
      </c>
      <c r="D26" s="75">
        <v>27387</v>
      </c>
      <c r="E26" s="76">
        <v>1974</v>
      </c>
      <c r="F26" s="76">
        <v>2020</v>
      </c>
      <c r="G26" s="77">
        <f t="shared" si="0"/>
        <v>46</v>
      </c>
      <c r="H26" s="77">
        <f t="shared" si="2"/>
        <v>1</v>
      </c>
      <c r="I26" s="78">
        <v>40182</v>
      </c>
      <c r="J26" s="69" t="s">
        <v>1030</v>
      </c>
      <c r="K26" s="79">
        <v>79755344</v>
      </c>
      <c r="L26" s="69" t="s">
        <v>1040</v>
      </c>
      <c r="M26" s="69"/>
      <c r="N26" s="69">
        <v>3167416840</v>
      </c>
      <c r="O26" s="89" t="s">
        <v>702</v>
      </c>
      <c r="P26" s="64" t="s">
        <v>1278</v>
      </c>
      <c r="Q26" s="64" t="s">
        <v>338</v>
      </c>
      <c r="R26" s="69"/>
      <c r="S26" s="69"/>
      <c r="T26" s="41" t="s">
        <v>1329</v>
      </c>
      <c r="U26" s="80" t="s">
        <v>704</v>
      </c>
      <c r="V26" s="74" t="s">
        <v>1405</v>
      </c>
      <c r="W26" s="69">
        <v>2</v>
      </c>
      <c r="X26" s="81" t="s">
        <v>1056</v>
      </c>
      <c r="Y26" s="81" t="s">
        <v>1085</v>
      </c>
      <c r="Z26" s="81" t="s">
        <v>1069</v>
      </c>
      <c r="AA26" s="81" t="s">
        <v>1052</v>
      </c>
      <c r="AB26" s="81" t="s">
        <v>1053</v>
      </c>
    </row>
    <row r="27" spans="1:28" s="28" customFormat="1" ht="24" x14ac:dyDescent="0.25">
      <c r="A27" s="55">
        <f t="shared" si="1"/>
        <v>26</v>
      </c>
      <c r="B27" s="36" t="s">
        <v>960</v>
      </c>
      <c r="C27" s="41">
        <v>33</v>
      </c>
      <c r="D27" s="56">
        <v>31793</v>
      </c>
      <c r="E27" s="57">
        <v>1987</v>
      </c>
      <c r="F27" s="57">
        <v>2020</v>
      </c>
      <c r="G27" s="58">
        <f t="shared" si="0"/>
        <v>33</v>
      </c>
      <c r="H27" s="58">
        <f t="shared" si="2"/>
        <v>0</v>
      </c>
      <c r="I27" s="39">
        <v>40549</v>
      </c>
      <c r="J27" s="42" t="s">
        <v>1030</v>
      </c>
      <c r="K27" s="59">
        <v>1093738187</v>
      </c>
      <c r="L27" s="42" t="s">
        <v>1040</v>
      </c>
      <c r="M27" s="42">
        <v>3118716180</v>
      </c>
      <c r="N27" s="42"/>
      <c r="O27" s="87" t="s">
        <v>1168</v>
      </c>
      <c r="P27" s="87" t="s">
        <v>1258</v>
      </c>
      <c r="Q27" s="87" t="s">
        <v>705</v>
      </c>
      <c r="R27" s="42"/>
      <c r="S27" s="29">
        <v>3102297411</v>
      </c>
      <c r="T27" s="41" t="s">
        <v>1337</v>
      </c>
      <c r="U27" s="43" t="s">
        <v>909</v>
      </c>
      <c r="V27" s="41" t="s">
        <v>1403</v>
      </c>
      <c r="W27" s="42">
        <v>1</v>
      </c>
      <c r="X27" s="44" t="s">
        <v>1081</v>
      </c>
      <c r="Y27" s="44" t="s">
        <v>1082</v>
      </c>
      <c r="Z27" s="44" t="s">
        <v>1086</v>
      </c>
      <c r="AA27" s="44" t="s">
        <v>1052</v>
      </c>
      <c r="AB27" s="44" t="s">
        <v>1058</v>
      </c>
    </row>
    <row r="28" spans="1:28" s="7" customFormat="1" x14ac:dyDescent="0.25">
      <c r="A28" s="6">
        <f t="shared" si="1"/>
        <v>27</v>
      </c>
      <c r="B28" s="45" t="s">
        <v>961</v>
      </c>
      <c r="C28" s="46">
        <v>40</v>
      </c>
      <c r="D28" s="47">
        <v>29131</v>
      </c>
      <c r="E28" s="48">
        <v>1979</v>
      </c>
      <c r="F28" s="48">
        <v>2020</v>
      </c>
      <c r="G28" s="49">
        <f t="shared" si="0"/>
        <v>41</v>
      </c>
      <c r="H28" s="49">
        <f t="shared" si="2"/>
        <v>1</v>
      </c>
      <c r="I28" s="50">
        <v>40371</v>
      </c>
      <c r="J28" s="51" t="s">
        <v>1030</v>
      </c>
      <c r="K28" s="52">
        <v>88032000</v>
      </c>
      <c r="L28" s="51" t="s">
        <v>1040</v>
      </c>
      <c r="M28" s="51"/>
      <c r="N28" s="51">
        <v>3173636554</v>
      </c>
      <c r="O28" s="84"/>
      <c r="P28" s="84"/>
      <c r="Q28" s="84"/>
      <c r="R28" s="51"/>
      <c r="S28" s="51"/>
      <c r="T28" s="46" t="s">
        <v>1329</v>
      </c>
      <c r="U28" s="53" t="s">
        <v>1064</v>
      </c>
      <c r="V28" s="46" t="s">
        <v>1404</v>
      </c>
      <c r="W28" s="51">
        <v>2</v>
      </c>
      <c r="X28" s="54" t="s">
        <v>1056</v>
      </c>
      <c r="Y28" s="54" t="s">
        <v>1050</v>
      </c>
      <c r="Z28" s="54" t="s">
        <v>1087</v>
      </c>
      <c r="AA28" s="54" t="s">
        <v>1052</v>
      </c>
      <c r="AB28" s="54" t="s">
        <v>1055</v>
      </c>
    </row>
    <row r="29" spans="1:28" s="28" customFormat="1" x14ac:dyDescent="0.25">
      <c r="A29" s="55">
        <f t="shared" si="1"/>
        <v>28</v>
      </c>
      <c r="B29" s="36" t="s">
        <v>962</v>
      </c>
      <c r="C29" s="41">
        <v>30</v>
      </c>
      <c r="D29" s="56">
        <v>32923</v>
      </c>
      <c r="E29" s="57">
        <v>1990</v>
      </c>
      <c r="F29" s="57">
        <v>2020</v>
      </c>
      <c r="G29" s="58">
        <f t="shared" si="0"/>
        <v>30</v>
      </c>
      <c r="H29" s="58">
        <f t="shared" si="2"/>
        <v>0</v>
      </c>
      <c r="I29" s="39">
        <v>43152</v>
      </c>
      <c r="J29" s="42" t="s">
        <v>1030</v>
      </c>
      <c r="K29" s="59">
        <v>1090414620</v>
      </c>
      <c r="L29" s="42" t="s">
        <v>1040</v>
      </c>
      <c r="M29" s="55"/>
      <c r="N29" s="42">
        <v>3155912548</v>
      </c>
      <c r="O29" s="87" t="s">
        <v>1231</v>
      </c>
      <c r="P29" s="87" t="s">
        <v>1300</v>
      </c>
      <c r="Q29" s="87" t="s">
        <v>338</v>
      </c>
      <c r="R29" s="42"/>
      <c r="S29" s="29">
        <v>3157574505</v>
      </c>
      <c r="T29" s="41" t="s">
        <v>1338</v>
      </c>
      <c r="U29" s="43" t="s">
        <v>337</v>
      </c>
      <c r="V29" s="41" t="s">
        <v>1405</v>
      </c>
      <c r="W29" s="42">
        <v>0</v>
      </c>
      <c r="X29" s="44" t="s">
        <v>1049</v>
      </c>
      <c r="Y29" s="44" t="s">
        <v>1050</v>
      </c>
      <c r="Z29" s="44" t="s">
        <v>337</v>
      </c>
      <c r="AA29" s="44" t="s">
        <v>1052</v>
      </c>
      <c r="AB29" s="44" t="s">
        <v>1055</v>
      </c>
    </row>
    <row r="30" spans="1:28" s="28" customFormat="1" ht="24" x14ac:dyDescent="0.25">
      <c r="A30" s="55">
        <f t="shared" si="1"/>
        <v>29</v>
      </c>
      <c r="B30" s="36" t="s">
        <v>963</v>
      </c>
      <c r="C30" s="41">
        <v>58</v>
      </c>
      <c r="D30" s="56">
        <v>22813</v>
      </c>
      <c r="E30" s="57">
        <v>1962</v>
      </c>
      <c r="F30" s="57">
        <v>2020</v>
      </c>
      <c r="G30" s="58">
        <f t="shared" si="0"/>
        <v>58</v>
      </c>
      <c r="H30" s="58">
        <f t="shared" si="2"/>
        <v>0</v>
      </c>
      <c r="I30" s="39">
        <v>39615</v>
      </c>
      <c r="J30" s="42" t="s">
        <v>1030</v>
      </c>
      <c r="K30" s="59">
        <v>93082197</v>
      </c>
      <c r="L30" s="42" t="s">
        <v>1040</v>
      </c>
      <c r="M30" s="42">
        <v>3165062406</v>
      </c>
      <c r="N30" s="42"/>
      <c r="O30" s="87" t="s">
        <v>1220</v>
      </c>
      <c r="P30" s="87" t="s">
        <v>1301</v>
      </c>
      <c r="Q30" s="82" t="s">
        <v>1188</v>
      </c>
      <c r="R30" s="42">
        <v>4</v>
      </c>
      <c r="S30" s="29">
        <v>3164649341</v>
      </c>
      <c r="T30" s="41" t="s">
        <v>1339</v>
      </c>
      <c r="U30" s="43" t="s">
        <v>909</v>
      </c>
      <c r="V30" s="41" t="s">
        <v>1407</v>
      </c>
      <c r="W30" s="42">
        <v>3</v>
      </c>
      <c r="X30" s="44" t="s">
        <v>1081</v>
      </c>
      <c r="Y30" s="44" t="s">
        <v>1082</v>
      </c>
      <c r="Z30" s="44" t="s">
        <v>1086</v>
      </c>
      <c r="AA30" s="44" t="s">
        <v>1057</v>
      </c>
      <c r="AB30" s="44" t="s">
        <v>1055</v>
      </c>
    </row>
    <row r="31" spans="1:28" s="28" customFormat="1" ht="24.6" x14ac:dyDescent="0.3">
      <c r="A31" s="55">
        <f t="shared" si="1"/>
        <v>30</v>
      </c>
      <c r="B31" s="36" t="s">
        <v>964</v>
      </c>
      <c r="C31" s="41">
        <v>55</v>
      </c>
      <c r="D31" s="56">
        <v>23780</v>
      </c>
      <c r="E31" s="57">
        <v>1965</v>
      </c>
      <c r="F31" s="57">
        <v>2020</v>
      </c>
      <c r="G31" s="58">
        <f t="shared" si="0"/>
        <v>55</v>
      </c>
      <c r="H31" s="58">
        <f t="shared" si="2"/>
        <v>0</v>
      </c>
      <c r="I31" s="39">
        <v>39387</v>
      </c>
      <c r="J31" s="42" t="s">
        <v>1030</v>
      </c>
      <c r="K31" s="59">
        <v>13172362</v>
      </c>
      <c r="L31" s="42" t="s">
        <v>1040</v>
      </c>
      <c r="M31" s="42">
        <v>3184569380</v>
      </c>
      <c r="N31" s="42"/>
      <c r="O31" s="85" t="s">
        <v>1286</v>
      </c>
      <c r="P31" s="85" t="s">
        <v>1258</v>
      </c>
      <c r="Q31" s="87" t="s">
        <v>705</v>
      </c>
      <c r="R31" s="42"/>
      <c r="S31" s="72">
        <v>3102297411</v>
      </c>
      <c r="T31" s="41" t="s">
        <v>1340</v>
      </c>
      <c r="U31" s="43" t="s">
        <v>909</v>
      </c>
      <c r="V31" s="41" t="s">
        <v>1403</v>
      </c>
      <c r="W31" s="42">
        <v>3</v>
      </c>
      <c r="X31" s="44" t="s">
        <v>1164</v>
      </c>
      <c r="Y31" s="44" t="s">
        <v>1072</v>
      </c>
      <c r="Z31" s="44" t="s">
        <v>1089</v>
      </c>
      <c r="AA31" s="44" t="s">
        <v>1070</v>
      </c>
      <c r="AB31" s="44" t="s">
        <v>1055</v>
      </c>
    </row>
    <row r="32" spans="1:28" s="7" customFormat="1" x14ac:dyDescent="0.25">
      <c r="A32" s="6">
        <f t="shared" si="1"/>
        <v>31</v>
      </c>
      <c r="B32" s="45" t="s">
        <v>965</v>
      </c>
      <c r="C32" s="46">
        <v>41</v>
      </c>
      <c r="D32" s="47">
        <v>29006</v>
      </c>
      <c r="E32" s="48">
        <v>1979</v>
      </c>
      <c r="F32" s="48">
        <v>2020</v>
      </c>
      <c r="G32" s="49">
        <f t="shared" si="0"/>
        <v>41</v>
      </c>
      <c r="H32" s="49">
        <f t="shared" si="2"/>
        <v>0</v>
      </c>
      <c r="I32" s="50">
        <v>39387</v>
      </c>
      <c r="J32" s="51" t="s">
        <v>1030</v>
      </c>
      <c r="K32" s="52">
        <v>60442579</v>
      </c>
      <c r="L32" s="51" t="s">
        <v>1041</v>
      </c>
      <c r="M32" s="51">
        <v>3117122904</v>
      </c>
      <c r="N32" s="51"/>
      <c r="O32" s="84"/>
      <c r="P32" s="84"/>
      <c r="Q32" s="84"/>
      <c r="R32" s="51"/>
      <c r="S32" s="51"/>
      <c r="T32" s="46" t="s">
        <v>1329</v>
      </c>
      <c r="U32" s="53" t="s">
        <v>1265</v>
      </c>
      <c r="V32" s="46" t="s">
        <v>1405</v>
      </c>
      <c r="W32" s="51">
        <v>2</v>
      </c>
      <c r="X32" s="54" t="s">
        <v>1073</v>
      </c>
      <c r="Y32" s="54" t="s">
        <v>1410</v>
      </c>
      <c r="Z32" s="54" t="s">
        <v>1074</v>
      </c>
      <c r="AA32" s="54" t="s">
        <v>1057</v>
      </c>
      <c r="AB32" s="54" t="s">
        <v>1058</v>
      </c>
    </row>
    <row r="33" spans="1:28" s="28" customFormat="1" x14ac:dyDescent="0.25">
      <c r="A33" s="55">
        <f t="shared" si="1"/>
        <v>32</v>
      </c>
      <c r="B33" s="36" t="s">
        <v>966</v>
      </c>
      <c r="C33" s="41"/>
      <c r="D33" s="56"/>
      <c r="E33" s="57">
        <v>1993</v>
      </c>
      <c r="F33" s="57">
        <v>2020</v>
      </c>
      <c r="G33" s="58">
        <f t="shared" si="0"/>
        <v>27</v>
      </c>
      <c r="H33" s="58">
        <f t="shared" si="2"/>
        <v>27</v>
      </c>
      <c r="I33" s="55"/>
      <c r="J33" s="42" t="s">
        <v>1039</v>
      </c>
      <c r="K33" s="59"/>
      <c r="L33" s="42" t="s">
        <v>1041</v>
      </c>
      <c r="M33" s="42">
        <v>3106731296</v>
      </c>
      <c r="N33" s="42"/>
      <c r="O33" s="87" t="s">
        <v>1183</v>
      </c>
      <c r="P33" s="87" t="s">
        <v>1184</v>
      </c>
      <c r="Q33" s="82" t="s">
        <v>1188</v>
      </c>
      <c r="R33" s="42">
        <v>6</v>
      </c>
      <c r="S33" s="29">
        <v>3045683119</v>
      </c>
      <c r="T33" s="41" t="s">
        <v>1185</v>
      </c>
      <c r="U33" s="43" t="s">
        <v>1264</v>
      </c>
      <c r="V33" s="41" t="s">
        <v>1408</v>
      </c>
      <c r="W33" s="42">
        <v>1</v>
      </c>
      <c r="X33" s="28" t="s">
        <v>1411</v>
      </c>
      <c r="Y33" s="28" t="s">
        <v>1114</v>
      </c>
      <c r="Z33" s="28" t="s">
        <v>1272</v>
      </c>
    </row>
    <row r="34" spans="1:28" s="28" customFormat="1" ht="13.8" x14ac:dyDescent="0.3">
      <c r="A34" s="55">
        <f t="shared" si="1"/>
        <v>33</v>
      </c>
      <c r="B34" s="36" t="s">
        <v>967</v>
      </c>
      <c r="C34" s="41">
        <v>36</v>
      </c>
      <c r="D34" s="56">
        <v>30811</v>
      </c>
      <c r="E34" s="57">
        <v>1984</v>
      </c>
      <c r="F34" s="57">
        <v>2020</v>
      </c>
      <c r="G34" s="58">
        <f t="shared" si="0"/>
        <v>36</v>
      </c>
      <c r="H34" s="58">
        <f t="shared" si="2"/>
        <v>0</v>
      </c>
      <c r="I34" s="39">
        <v>39688</v>
      </c>
      <c r="J34" s="42" t="s">
        <v>1030</v>
      </c>
      <c r="K34" s="59">
        <v>37393189</v>
      </c>
      <c r="L34" s="42" t="s">
        <v>1041</v>
      </c>
      <c r="M34" s="42">
        <v>3164987997</v>
      </c>
      <c r="N34" s="42">
        <v>3173726381</v>
      </c>
      <c r="O34" s="85" t="s">
        <v>1248</v>
      </c>
      <c r="P34" s="85" t="s">
        <v>1302</v>
      </c>
      <c r="Q34" s="82" t="s">
        <v>1188</v>
      </c>
      <c r="R34" s="42">
        <v>5</v>
      </c>
      <c r="S34" s="29">
        <v>3103316056</v>
      </c>
      <c r="T34" s="41" t="s">
        <v>1205</v>
      </c>
      <c r="U34" s="43" t="s">
        <v>1273</v>
      </c>
      <c r="V34" s="41" t="s">
        <v>1406</v>
      </c>
      <c r="W34" s="42">
        <v>4</v>
      </c>
      <c r="X34" s="44" t="s">
        <v>1073</v>
      </c>
      <c r="Y34" s="44" t="s">
        <v>1073</v>
      </c>
      <c r="Z34" s="44" t="s">
        <v>1090</v>
      </c>
      <c r="AA34" s="44" t="s">
        <v>1059</v>
      </c>
      <c r="AB34" s="44" t="s">
        <v>1055</v>
      </c>
    </row>
    <row r="35" spans="1:28" s="28" customFormat="1" ht="13.8" x14ac:dyDescent="0.3">
      <c r="A35" s="55">
        <f t="shared" ref="A35:A66" si="3">+A34+1</f>
        <v>34</v>
      </c>
      <c r="B35" s="36" t="s">
        <v>968</v>
      </c>
      <c r="C35" s="41">
        <v>31</v>
      </c>
      <c r="D35" s="56">
        <v>32645</v>
      </c>
      <c r="E35" s="57">
        <v>1989</v>
      </c>
      <c r="F35" s="57">
        <v>2020</v>
      </c>
      <c r="G35" s="58">
        <f t="shared" ref="G35:G66" si="4">F35-E35</f>
        <v>31</v>
      </c>
      <c r="H35" s="58">
        <f t="shared" ref="H35:H66" si="5">G35-C35</f>
        <v>0</v>
      </c>
      <c r="I35" s="39">
        <v>42325</v>
      </c>
      <c r="J35" s="42" t="s">
        <v>1030</v>
      </c>
      <c r="K35" s="59">
        <v>1093750755</v>
      </c>
      <c r="L35" s="42" t="s">
        <v>1040</v>
      </c>
      <c r="M35" s="42">
        <v>3102769389</v>
      </c>
      <c r="N35" s="55"/>
      <c r="O35" s="85" t="s">
        <v>279</v>
      </c>
      <c r="P35" s="85" t="s">
        <v>1303</v>
      </c>
      <c r="Q35" s="82" t="s">
        <v>1188</v>
      </c>
      <c r="R35" s="55">
        <v>6</v>
      </c>
      <c r="S35" s="72">
        <v>3202252053</v>
      </c>
      <c r="T35" s="41" t="s">
        <v>1341</v>
      </c>
      <c r="U35" s="43" t="s">
        <v>337</v>
      </c>
      <c r="V35" s="41" t="s">
        <v>1405</v>
      </c>
      <c r="W35" s="42">
        <v>0</v>
      </c>
      <c r="X35" s="44" t="s">
        <v>1056</v>
      </c>
      <c r="Y35" s="44" t="s">
        <v>1050</v>
      </c>
      <c r="Z35" s="44" t="s">
        <v>337</v>
      </c>
      <c r="AA35" s="44" t="s">
        <v>1059</v>
      </c>
      <c r="AB35" s="44" t="s">
        <v>1055</v>
      </c>
    </row>
    <row r="36" spans="1:28" s="28" customFormat="1" ht="13.8" x14ac:dyDescent="0.3">
      <c r="A36" s="55">
        <f t="shared" si="3"/>
        <v>35</v>
      </c>
      <c r="B36" s="36" t="s">
        <v>969</v>
      </c>
      <c r="C36" s="41">
        <v>22</v>
      </c>
      <c r="D36" s="56">
        <v>35981</v>
      </c>
      <c r="E36" s="57">
        <v>1998</v>
      </c>
      <c r="F36" s="57">
        <v>2020</v>
      </c>
      <c r="G36" s="58">
        <f t="shared" si="4"/>
        <v>22</v>
      </c>
      <c r="H36" s="58">
        <f t="shared" si="5"/>
        <v>0</v>
      </c>
      <c r="I36" s="39">
        <v>43805</v>
      </c>
      <c r="J36" s="42" t="s">
        <v>1030</v>
      </c>
      <c r="K36" s="59">
        <v>1193407582</v>
      </c>
      <c r="L36" s="42" t="s">
        <v>1040</v>
      </c>
      <c r="M36" s="42">
        <v>3134165601</v>
      </c>
      <c r="N36" s="42"/>
      <c r="O36" s="85" t="s">
        <v>1223</v>
      </c>
      <c r="P36" s="85" t="s">
        <v>1277</v>
      </c>
      <c r="Q36" s="82" t="s">
        <v>1188</v>
      </c>
      <c r="R36" s="42">
        <v>6</v>
      </c>
      <c r="S36" s="72">
        <v>3209471992</v>
      </c>
      <c r="T36" s="41" t="s">
        <v>1342</v>
      </c>
      <c r="U36" s="43" t="s">
        <v>337</v>
      </c>
      <c r="V36" s="41" t="s">
        <v>1405</v>
      </c>
      <c r="W36" s="42">
        <v>0</v>
      </c>
      <c r="X36" s="44" t="s">
        <v>1056</v>
      </c>
      <c r="Y36" s="44" t="s">
        <v>1050</v>
      </c>
      <c r="Z36" s="44" t="s">
        <v>337</v>
      </c>
      <c r="AA36" s="44" t="s">
        <v>1070</v>
      </c>
      <c r="AB36" s="44" t="s">
        <v>1055</v>
      </c>
    </row>
    <row r="37" spans="1:28" s="28" customFormat="1" ht="13.8" x14ac:dyDescent="0.3">
      <c r="A37" s="55">
        <f t="shared" si="3"/>
        <v>36</v>
      </c>
      <c r="B37" s="36" t="s">
        <v>970</v>
      </c>
      <c r="C37" s="41">
        <v>29</v>
      </c>
      <c r="D37" s="56">
        <v>33264</v>
      </c>
      <c r="E37" s="57">
        <v>1991</v>
      </c>
      <c r="F37" s="57">
        <v>2020</v>
      </c>
      <c r="G37" s="58">
        <f t="shared" si="4"/>
        <v>29</v>
      </c>
      <c r="H37" s="58">
        <f t="shared" si="5"/>
        <v>0</v>
      </c>
      <c r="I37" s="39">
        <v>40332</v>
      </c>
      <c r="J37" s="42" t="s">
        <v>1030</v>
      </c>
      <c r="K37" s="59">
        <v>1090429444</v>
      </c>
      <c r="L37" s="42" t="s">
        <v>1040</v>
      </c>
      <c r="M37" s="42">
        <v>3104188596</v>
      </c>
      <c r="N37" s="42">
        <v>3162390727</v>
      </c>
      <c r="O37" s="85" t="s">
        <v>1244</v>
      </c>
      <c r="P37" s="85" t="s">
        <v>1278</v>
      </c>
      <c r="Q37" s="87" t="s">
        <v>338</v>
      </c>
      <c r="R37" s="42"/>
      <c r="S37" s="72">
        <v>3112886523</v>
      </c>
      <c r="T37" s="41" t="s">
        <v>1343</v>
      </c>
      <c r="U37" s="43" t="s">
        <v>337</v>
      </c>
      <c r="V37" s="41" t="s">
        <v>1407</v>
      </c>
      <c r="W37" s="42">
        <v>0</v>
      </c>
      <c r="X37" s="44" t="s">
        <v>1049</v>
      </c>
      <c r="Y37" s="44" t="s">
        <v>1091</v>
      </c>
      <c r="Z37" s="44" t="s">
        <v>337</v>
      </c>
      <c r="AA37" s="44" t="s">
        <v>1052</v>
      </c>
      <c r="AB37" s="44" t="s">
        <v>1053</v>
      </c>
    </row>
    <row r="38" spans="1:28" s="28" customFormat="1" ht="13.8" x14ac:dyDescent="0.3">
      <c r="A38" s="55">
        <f t="shared" si="3"/>
        <v>37</v>
      </c>
      <c r="B38" s="36" t="s">
        <v>971</v>
      </c>
      <c r="C38" s="41">
        <v>41</v>
      </c>
      <c r="D38" s="56">
        <v>28804</v>
      </c>
      <c r="E38" s="57">
        <v>1978</v>
      </c>
      <c r="F38" s="57">
        <v>2020</v>
      </c>
      <c r="G38" s="58">
        <f t="shared" si="4"/>
        <v>42</v>
      </c>
      <c r="H38" s="58">
        <f t="shared" si="5"/>
        <v>1</v>
      </c>
      <c r="I38" s="39">
        <v>40332</v>
      </c>
      <c r="J38" s="42" t="s">
        <v>1030</v>
      </c>
      <c r="K38" s="59">
        <v>60390563</v>
      </c>
      <c r="L38" s="42" t="s">
        <v>1041</v>
      </c>
      <c r="M38" s="42">
        <v>2105654659</v>
      </c>
      <c r="N38" s="42"/>
      <c r="O38" s="85" t="s">
        <v>709</v>
      </c>
      <c r="P38" s="93" t="s">
        <v>1304</v>
      </c>
      <c r="Q38" s="85" t="s">
        <v>338</v>
      </c>
      <c r="R38" s="42"/>
      <c r="S38" s="72">
        <v>3107972021</v>
      </c>
      <c r="T38" s="41" t="s">
        <v>1344</v>
      </c>
      <c r="U38" s="43" t="s">
        <v>1384</v>
      </c>
      <c r="V38" s="41" t="s">
        <v>1407</v>
      </c>
      <c r="W38" s="42">
        <v>1</v>
      </c>
      <c r="X38" s="44" t="s">
        <v>1075</v>
      </c>
      <c r="Y38" s="44" t="s">
        <v>1092</v>
      </c>
      <c r="Z38" s="44" t="s">
        <v>1093</v>
      </c>
      <c r="AA38" s="44" t="s">
        <v>1059</v>
      </c>
      <c r="AB38" s="44" t="s">
        <v>1055</v>
      </c>
    </row>
    <row r="39" spans="1:28" s="28" customFormat="1" ht="13.8" x14ac:dyDescent="0.3">
      <c r="A39" s="55">
        <f t="shared" si="3"/>
        <v>38</v>
      </c>
      <c r="B39" s="36" t="s">
        <v>972</v>
      </c>
      <c r="C39" s="41">
        <v>41</v>
      </c>
      <c r="D39" s="56">
        <v>28778</v>
      </c>
      <c r="E39" s="57">
        <v>1978</v>
      </c>
      <c r="F39" s="57">
        <v>2020</v>
      </c>
      <c r="G39" s="58">
        <f t="shared" si="4"/>
        <v>42</v>
      </c>
      <c r="H39" s="58">
        <f t="shared" si="5"/>
        <v>1</v>
      </c>
      <c r="I39" s="39">
        <v>39751</v>
      </c>
      <c r="J39" s="42" t="s">
        <v>1030</v>
      </c>
      <c r="K39" s="59">
        <v>88308598</v>
      </c>
      <c r="L39" s="42" t="s">
        <v>1040</v>
      </c>
      <c r="M39" s="55"/>
      <c r="N39" s="42">
        <v>3158502113</v>
      </c>
      <c r="O39" s="85" t="s">
        <v>1206</v>
      </c>
      <c r="P39" s="85" t="s">
        <v>1305</v>
      </c>
      <c r="Q39" s="85" t="s">
        <v>338</v>
      </c>
      <c r="R39" s="42"/>
      <c r="S39" s="72">
        <v>5487665</v>
      </c>
      <c r="T39" s="41" t="s">
        <v>1345</v>
      </c>
      <c r="U39" s="43" t="s">
        <v>1385</v>
      </c>
      <c r="V39" s="41" t="s">
        <v>1405</v>
      </c>
      <c r="W39" s="42">
        <v>2</v>
      </c>
      <c r="X39" s="44" t="s">
        <v>1049</v>
      </c>
      <c r="Y39" s="44" t="s">
        <v>1091</v>
      </c>
      <c r="Z39" s="44" t="s">
        <v>1094</v>
      </c>
      <c r="AA39" s="44" t="s">
        <v>1052</v>
      </c>
      <c r="AB39" s="44" t="s">
        <v>1058</v>
      </c>
    </row>
    <row r="40" spans="1:28" s="28" customFormat="1" ht="13.8" x14ac:dyDescent="0.3">
      <c r="A40" s="55">
        <f t="shared" si="3"/>
        <v>39</v>
      </c>
      <c r="B40" s="36" t="s">
        <v>973</v>
      </c>
      <c r="C40" s="41"/>
      <c r="D40" s="56"/>
      <c r="E40" s="57">
        <v>1996</v>
      </c>
      <c r="F40" s="57">
        <v>2020</v>
      </c>
      <c r="G40" s="58">
        <f t="shared" si="4"/>
        <v>24</v>
      </c>
      <c r="H40" s="58">
        <f t="shared" si="5"/>
        <v>24</v>
      </c>
      <c r="I40" s="39">
        <v>43888</v>
      </c>
      <c r="J40" s="42" t="s">
        <v>1030</v>
      </c>
      <c r="K40" s="59"/>
      <c r="L40" s="42" t="s">
        <v>1041</v>
      </c>
      <c r="M40" s="42">
        <v>3046656481</v>
      </c>
      <c r="N40" s="42"/>
      <c r="O40" s="85" t="s">
        <v>1249</v>
      </c>
      <c r="P40" s="85" t="s">
        <v>447</v>
      </c>
      <c r="Q40" s="82" t="s">
        <v>1188</v>
      </c>
      <c r="R40" s="42">
        <v>7</v>
      </c>
      <c r="S40" s="72">
        <v>3165398337</v>
      </c>
      <c r="T40" s="41" t="s">
        <v>1346</v>
      </c>
      <c r="U40" s="43" t="s">
        <v>1096</v>
      </c>
      <c r="V40" s="41" t="s">
        <v>1406</v>
      </c>
      <c r="W40" s="42">
        <v>0</v>
      </c>
      <c r="X40" s="44" t="s">
        <v>1095</v>
      </c>
      <c r="Y40" s="44" t="s">
        <v>1095</v>
      </c>
      <c r="Z40" s="44" t="s">
        <v>1096</v>
      </c>
      <c r="AA40" s="44" t="s">
        <v>1052</v>
      </c>
      <c r="AB40" s="44" t="s">
        <v>1055</v>
      </c>
    </row>
    <row r="41" spans="1:28" s="7" customFormat="1" x14ac:dyDescent="0.25">
      <c r="A41" s="6">
        <f t="shared" si="3"/>
        <v>40</v>
      </c>
      <c r="B41" s="45" t="s">
        <v>974</v>
      </c>
      <c r="C41" s="46">
        <v>68</v>
      </c>
      <c r="D41" s="47">
        <v>19142</v>
      </c>
      <c r="E41" s="48">
        <v>1952</v>
      </c>
      <c r="F41" s="48">
        <v>2020</v>
      </c>
      <c r="G41" s="49">
        <f t="shared" si="4"/>
        <v>68</v>
      </c>
      <c r="H41" s="49">
        <f t="shared" si="5"/>
        <v>0</v>
      </c>
      <c r="I41" s="50">
        <v>39706</v>
      </c>
      <c r="J41" s="51" t="s">
        <v>1030</v>
      </c>
      <c r="K41" s="52">
        <v>13252609</v>
      </c>
      <c r="L41" s="51" t="s">
        <v>1040</v>
      </c>
      <c r="M41" s="51">
        <v>3107405624</v>
      </c>
      <c r="N41" s="51">
        <v>3173643277</v>
      </c>
      <c r="O41" s="84"/>
      <c r="P41" s="84"/>
      <c r="Q41" s="84"/>
      <c r="R41" s="51"/>
      <c r="S41" s="51"/>
      <c r="T41" s="46" t="s">
        <v>1329</v>
      </c>
      <c r="U41" s="53" t="s">
        <v>1069</v>
      </c>
      <c r="V41" s="46" t="s">
        <v>1405</v>
      </c>
      <c r="W41" s="51">
        <v>4</v>
      </c>
      <c r="X41" s="54" t="s">
        <v>1056</v>
      </c>
      <c r="Y41" s="54" t="s">
        <v>1079</v>
      </c>
      <c r="Z41" s="54" t="s">
        <v>1069</v>
      </c>
      <c r="AA41" s="54" t="s">
        <v>1052</v>
      </c>
      <c r="AB41" s="54" t="s">
        <v>1055</v>
      </c>
    </row>
    <row r="42" spans="1:28" s="7" customFormat="1" x14ac:dyDescent="0.25">
      <c r="A42" s="6">
        <f t="shared" si="3"/>
        <v>41</v>
      </c>
      <c r="B42" s="45" t="s">
        <v>975</v>
      </c>
      <c r="C42" s="46">
        <v>27</v>
      </c>
      <c r="D42" s="47">
        <v>34004</v>
      </c>
      <c r="E42" s="48">
        <v>1993</v>
      </c>
      <c r="F42" s="48">
        <v>2020</v>
      </c>
      <c r="G42" s="49">
        <f t="shared" si="4"/>
        <v>27</v>
      </c>
      <c r="H42" s="49">
        <f t="shared" si="5"/>
        <v>0</v>
      </c>
      <c r="I42" s="50">
        <v>42217</v>
      </c>
      <c r="J42" s="51" t="s">
        <v>1030</v>
      </c>
      <c r="K42" s="52">
        <v>1090460283</v>
      </c>
      <c r="L42" s="51" t="s">
        <v>1041</v>
      </c>
      <c r="M42" s="51">
        <v>3125559111</v>
      </c>
      <c r="N42" s="51"/>
      <c r="O42" s="84"/>
      <c r="P42" s="84"/>
      <c r="Q42" s="84"/>
      <c r="R42" s="51"/>
      <c r="S42" s="51"/>
      <c r="T42" s="46" t="s">
        <v>1329</v>
      </c>
      <c r="U42" s="53" t="s">
        <v>1384</v>
      </c>
      <c r="V42" s="46" t="s">
        <v>1407</v>
      </c>
      <c r="W42" s="51">
        <v>2</v>
      </c>
      <c r="X42" s="54" t="s">
        <v>1075</v>
      </c>
      <c r="Y42" s="54" t="s">
        <v>1076</v>
      </c>
      <c r="Z42" s="54" t="s">
        <v>1093</v>
      </c>
      <c r="AA42" s="54" t="s">
        <v>1059</v>
      </c>
      <c r="AB42" s="54" t="s">
        <v>1055</v>
      </c>
    </row>
    <row r="43" spans="1:28" s="28" customFormat="1" ht="24.6" x14ac:dyDescent="0.3">
      <c r="A43" s="55">
        <f t="shared" si="3"/>
        <v>42</v>
      </c>
      <c r="B43" s="36" t="s">
        <v>976</v>
      </c>
      <c r="C43" s="41">
        <v>23</v>
      </c>
      <c r="D43" s="56">
        <v>35776</v>
      </c>
      <c r="E43" s="57">
        <v>1997</v>
      </c>
      <c r="F43" s="57">
        <v>2020</v>
      </c>
      <c r="G43" s="58">
        <f t="shared" si="4"/>
        <v>23</v>
      </c>
      <c r="H43" s="58">
        <f t="shared" si="5"/>
        <v>0</v>
      </c>
      <c r="I43" s="39">
        <v>43871</v>
      </c>
      <c r="J43" s="42" t="s">
        <v>1030</v>
      </c>
      <c r="L43" s="42" t="s">
        <v>1040</v>
      </c>
      <c r="M43" s="42">
        <v>3162536659</v>
      </c>
      <c r="N43" s="42">
        <v>3162668162</v>
      </c>
      <c r="O43" s="85" t="s">
        <v>1228</v>
      </c>
      <c r="P43" s="85" t="s">
        <v>1258</v>
      </c>
      <c r="Q43" s="85" t="s">
        <v>338</v>
      </c>
      <c r="R43" s="42"/>
      <c r="S43" s="72">
        <v>3023793712</v>
      </c>
      <c r="T43" s="41" t="s">
        <v>1347</v>
      </c>
      <c r="U43" s="43" t="s">
        <v>337</v>
      </c>
      <c r="V43" s="41" t="s">
        <v>1329</v>
      </c>
      <c r="W43" s="42"/>
      <c r="X43" s="44" t="s">
        <v>1049</v>
      </c>
      <c r="Y43" s="44" t="s">
        <v>1050</v>
      </c>
      <c r="Z43" s="44" t="s">
        <v>337</v>
      </c>
      <c r="AA43" s="44" t="s">
        <v>1097</v>
      </c>
      <c r="AB43" s="44" t="s">
        <v>1055</v>
      </c>
    </row>
    <row r="44" spans="1:28" s="28" customFormat="1" ht="13.8" x14ac:dyDescent="0.3">
      <c r="A44" s="55">
        <f t="shared" si="3"/>
        <v>43</v>
      </c>
      <c r="B44" s="36" t="s">
        <v>977</v>
      </c>
      <c r="C44" s="41">
        <v>26</v>
      </c>
      <c r="D44" s="56">
        <v>34529</v>
      </c>
      <c r="E44" s="57">
        <v>1994</v>
      </c>
      <c r="F44" s="57">
        <v>2020</v>
      </c>
      <c r="G44" s="58">
        <f t="shared" si="4"/>
        <v>26</v>
      </c>
      <c r="H44" s="58">
        <f t="shared" si="5"/>
        <v>0</v>
      </c>
      <c r="I44" s="39">
        <v>42802</v>
      </c>
      <c r="J44" s="42" t="s">
        <v>1030</v>
      </c>
      <c r="K44" s="59">
        <v>1093773223</v>
      </c>
      <c r="L44" s="42" t="s">
        <v>1040</v>
      </c>
      <c r="M44" s="42">
        <v>3206768693</v>
      </c>
      <c r="N44" s="42">
        <v>3175151430</v>
      </c>
      <c r="O44" s="64" t="s">
        <v>1279</v>
      </c>
      <c r="P44" s="82" t="s">
        <v>1280</v>
      </c>
      <c r="Q44" s="85" t="s">
        <v>338</v>
      </c>
      <c r="R44" s="42"/>
      <c r="S44" s="72">
        <v>3142870341</v>
      </c>
      <c r="T44" s="41" t="s">
        <v>1348</v>
      </c>
      <c r="U44" s="43" t="s">
        <v>337</v>
      </c>
      <c r="V44" s="41" t="s">
        <v>1405</v>
      </c>
      <c r="W44" s="42">
        <v>0</v>
      </c>
      <c r="X44" s="44" t="s">
        <v>1049</v>
      </c>
      <c r="Y44" s="44" t="s">
        <v>1050</v>
      </c>
      <c r="Z44" s="44" t="s">
        <v>337</v>
      </c>
      <c r="AA44" s="44" t="s">
        <v>1052</v>
      </c>
      <c r="AB44" s="44" t="s">
        <v>1055</v>
      </c>
    </row>
    <row r="45" spans="1:28" s="28" customFormat="1" ht="13.8" x14ac:dyDescent="0.3">
      <c r="A45" s="55">
        <f t="shared" si="3"/>
        <v>44</v>
      </c>
      <c r="B45" s="36" t="s">
        <v>978</v>
      </c>
      <c r="C45" s="41">
        <v>57</v>
      </c>
      <c r="D45" s="56">
        <v>22928</v>
      </c>
      <c r="E45" s="57">
        <v>1962</v>
      </c>
      <c r="F45" s="57">
        <v>2020</v>
      </c>
      <c r="G45" s="58">
        <f t="shared" si="4"/>
        <v>58</v>
      </c>
      <c r="H45" s="58">
        <f t="shared" si="5"/>
        <v>1</v>
      </c>
      <c r="I45" s="39">
        <v>39387</v>
      </c>
      <c r="J45" s="42" t="s">
        <v>1030</v>
      </c>
      <c r="K45" s="59">
        <v>13472531</v>
      </c>
      <c r="L45" s="42" t="s">
        <v>1040</v>
      </c>
      <c r="M45" s="55"/>
      <c r="N45" s="65">
        <v>3176462909</v>
      </c>
      <c r="O45" s="85" t="s">
        <v>1251</v>
      </c>
      <c r="P45" s="85" t="s">
        <v>1306</v>
      </c>
      <c r="Q45" s="82" t="s">
        <v>1188</v>
      </c>
      <c r="R45" s="42">
        <v>5</v>
      </c>
      <c r="S45" s="72">
        <v>3123267835</v>
      </c>
      <c r="T45" s="41" t="s">
        <v>1349</v>
      </c>
      <c r="U45" s="43" t="s">
        <v>1386</v>
      </c>
      <c r="V45" s="41" t="s">
        <v>1406</v>
      </c>
      <c r="W45" s="42">
        <v>2</v>
      </c>
      <c r="X45" s="44" t="s">
        <v>1098</v>
      </c>
      <c r="Y45" s="44" t="s">
        <v>1099</v>
      </c>
      <c r="Z45" s="44" t="s">
        <v>1100</v>
      </c>
      <c r="AA45" s="44" t="s">
        <v>1052</v>
      </c>
      <c r="AB45" s="44" t="s">
        <v>1058</v>
      </c>
    </row>
    <row r="46" spans="1:28" s="7" customFormat="1" x14ac:dyDescent="0.25">
      <c r="A46" s="6">
        <f t="shared" si="3"/>
        <v>45</v>
      </c>
      <c r="B46" s="45" t="s">
        <v>979</v>
      </c>
      <c r="C46" s="46">
        <v>24</v>
      </c>
      <c r="D46" s="47">
        <v>35127</v>
      </c>
      <c r="E46" s="48">
        <v>1996</v>
      </c>
      <c r="F46" s="48">
        <v>2020</v>
      </c>
      <c r="G46" s="49">
        <f t="shared" si="4"/>
        <v>24</v>
      </c>
      <c r="H46" s="49">
        <f t="shared" si="5"/>
        <v>0</v>
      </c>
      <c r="I46" s="50">
        <v>42775</v>
      </c>
      <c r="J46" s="51" t="s">
        <v>1030</v>
      </c>
      <c r="K46" s="52">
        <v>1093784148</v>
      </c>
      <c r="L46" s="51" t="s">
        <v>1040</v>
      </c>
      <c r="M46" s="51">
        <v>3177352383</v>
      </c>
      <c r="N46" s="6"/>
      <c r="O46" s="90"/>
      <c r="P46" s="90"/>
      <c r="Q46" s="90"/>
      <c r="R46" s="6"/>
      <c r="S46" s="6"/>
      <c r="T46" s="46" t="s">
        <v>1329</v>
      </c>
      <c r="U46" s="53" t="s">
        <v>337</v>
      </c>
      <c r="V46" s="46" t="s">
        <v>1405</v>
      </c>
      <c r="W46" s="51">
        <v>1</v>
      </c>
      <c r="X46" s="54" t="s">
        <v>1056</v>
      </c>
      <c r="Y46" s="54" t="s">
        <v>1050</v>
      </c>
      <c r="Z46" s="54" t="s">
        <v>337</v>
      </c>
      <c r="AA46" s="54" t="s">
        <v>1052</v>
      </c>
      <c r="AB46" s="54" t="s">
        <v>1055</v>
      </c>
    </row>
    <row r="47" spans="1:28" s="28" customFormat="1" ht="14.25" customHeight="1" x14ac:dyDescent="0.3">
      <c r="A47" s="55">
        <f t="shared" si="3"/>
        <v>46</v>
      </c>
      <c r="B47" s="36" t="s">
        <v>980</v>
      </c>
      <c r="C47" s="41">
        <v>31</v>
      </c>
      <c r="D47" s="95">
        <v>32638</v>
      </c>
      <c r="E47" s="57">
        <v>1989</v>
      </c>
      <c r="F47" s="57">
        <v>2020</v>
      </c>
      <c r="G47" s="58">
        <f t="shared" si="4"/>
        <v>31</v>
      </c>
      <c r="H47" s="58">
        <f t="shared" si="5"/>
        <v>0</v>
      </c>
      <c r="I47" s="39"/>
      <c r="J47" s="42" t="s">
        <v>1030</v>
      </c>
      <c r="K47" s="59"/>
      <c r="L47" s="42" t="s">
        <v>1041</v>
      </c>
      <c r="M47" s="42">
        <v>3229023408</v>
      </c>
      <c r="N47" s="42"/>
      <c r="O47" s="85" t="s">
        <v>1222</v>
      </c>
      <c r="P47" s="85" t="s">
        <v>1277</v>
      </c>
      <c r="Q47" s="82" t="s">
        <v>1188</v>
      </c>
      <c r="R47" s="42">
        <v>6</v>
      </c>
      <c r="S47" s="72">
        <v>3107111084</v>
      </c>
      <c r="T47" s="41" t="s">
        <v>1350</v>
      </c>
      <c r="U47" s="43" t="s">
        <v>1329</v>
      </c>
      <c r="V47" s="41" t="s">
        <v>1329</v>
      </c>
      <c r="W47" s="42"/>
      <c r="X47" s="44" t="s">
        <v>1073</v>
      </c>
      <c r="Y47" s="44"/>
      <c r="Z47" s="44"/>
      <c r="AA47" s="44"/>
      <c r="AB47" s="44"/>
    </row>
    <row r="48" spans="1:28" s="28" customFormat="1" ht="13.8" x14ac:dyDescent="0.3">
      <c r="A48" s="55">
        <f t="shared" si="3"/>
        <v>47</v>
      </c>
      <c r="B48" s="36" t="s">
        <v>981</v>
      </c>
      <c r="C48" s="41">
        <v>28</v>
      </c>
      <c r="D48" s="56">
        <v>33841</v>
      </c>
      <c r="E48" s="57">
        <v>1992</v>
      </c>
      <c r="F48" s="57">
        <v>2020</v>
      </c>
      <c r="G48" s="58">
        <f t="shared" si="4"/>
        <v>28</v>
      </c>
      <c r="H48" s="58">
        <f t="shared" si="5"/>
        <v>0</v>
      </c>
      <c r="I48" s="39">
        <v>42396</v>
      </c>
      <c r="J48" s="42" t="s">
        <v>1030</v>
      </c>
      <c r="K48" s="59">
        <v>1093763156</v>
      </c>
      <c r="L48" s="42" t="s">
        <v>1040</v>
      </c>
      <c r="M48" s="42">
        <v>3118678421</v>
      </c>
      <c r="N48" s="42">
        <v>3167415030</v>
      </c>
      <c r="O48" s="85" t="s">
        <v>173</v>
      </c>
      <c r="P48" s="93" t="s">
        <v>1304</v>
      </c>
      <c r="Q48" s="85" t="s">
        <v>338</v>
      </c>
      <c r="R48" s="42"/>
      <c r="S48" s="72">
        <v>3118678421</v>
      </c>
      <c r="T48" s="41" t="s">
        <v>1351</v>
      </c>
      <c r="U48" s="43" t="s">
        <v>337</v>
      </c>
      <c r="V48" s="41" t="s">
        <v>1407</v>
      </c>
      <c r="W48" s="42">
        <v>1</v>
      </c>
      <c r="X48" s="44" t="s">
        <v>1049</v>
      </c>
      <c r="Y48" s="44" t="s">
        <v>1101</v>
      </c>
      <c r="Z48" s="44" t="s">
        <v>337</v>
      </c>
      <c r="AA48" s="44" t="s">
        <v>1052</v>
      </c>
      <c r="AB48" s="44" t="s">
        <v>1055</v>
      </c>
    </row>
    <row r="49" spans="1:28" s="28" customFormat="1" ht="13.8" x14ac:dyDescent="0.3">
      <c r="A49" s="55">
        <f t="shared" si="3"/>
        <v>48</v>
      </c>
      <c r="B49" s="36" t="s">
        <v>982</v>
      </c>
      <c r="C49" s="41">
        <v>39</v>
      </c>
      <c r="D49" s="56">
        <v>29703</v>
      </c>
      <c r="E49" s="57">
        <v>1981</v>
      </c>
      <c r="F49" s="57">
        <v>2020</v>
      </c>
      <c r="G49" s="58">
        <f t="shared" si="4"/>
        <v>39</v>
      </c>
      <c r="H49" s="58">
        <f t="shared" si="5"/>
        <v>0</v>
      </c>
      <c r="I49" s="39">
        <v>42979</v>
      </c>
      <c r="J49" s="42" t="s">
        <v>1030</v>
      </c>
      <c r="K49" s="59">
        <v>88249739</v>
      </c>
      <c r="L49" s="42" t="s">
        <v>1040</v>
      </c>
      <c r="M49" s="42">
        <v>3142812531</v>
      </c>
      <c r="N49" s="42">
        <v>3162924953</v>
      </c>
      <c r="O49" s="85" t="s">
        <v>1229</v>
      </c>
      <c r="P49" s="85" t="s">
        <v>1307</v>
      </c>
      <c r="Q49" s="85" t="s">
        <v>338</v>
      </c>
      <c r="R49" s="42"/>
      <c r="S49" s="72">
        <v>3115724926</v>
      </c>
      <c r="T49" s="41" t="s">
        <v>1352</v>
      </c>
      <c r="U49" s="43" t="s">
        <v>1064</v>
      </c>
      <c r="V49" s="41" t="s">
        <v>1405</v>
      </c>
      <c r="W49" s="42">
        <v>3</v>
      </c>
      <c r="X49" s="44" t="s">
        <v>1056</v>
      </c>
      <c r="Y49" s="44" t="s">
        <v>1050</v>
      </c>
      <c r="Z49" s="44" t="s">
        <v>1064</v>
      </c>
      <c r="AA49" s="44" t="s">
        <v>1070</v>
      </c>
      <c r="AB49" s="44" t="s">
        <v>1058</v>
      </c>
    </row>
    <row r="50" spans="1:28" s="7" customFormat="1" x14ac:dyDescent="0.25">
      <c r="A50" s="6">
        <f t="shared" si="3"/>
        <v>49</v>
      </c>
      <c r="B50" s="45" t="s">
        <v>983</v>
      </c>
      <c r="C50" s="46">
        <v>53</v>
      </c>
      <c r="D50" s="47">
        <v>24548</v>
      </c>
      <c r="E50" s="48">
        <v>1967</v>
      </c>
      <c r="F50" s="48">
        <v>2020</v>
      </c>
      <c r="G50" s="49">
        <f t="shared" si="4"/>
        <v>53</v>
      </c>
      <c r="H50" s="49">
        <f t="shared" si="5"/>
        <v>0</v>
      </c>
      <c r="I50" s="50">
        <v>40849</v>
      </c>
      <c r="J50" s="51" t="s">
        <v>1030</v>
      </c>
      <c r="K50" s="52">
        <v>13173651</v>
      </c>
      <c r="L50" s="51" t="s">
        <v>1040</v>
      </c>
      <c r="M50" s="51">
        <v>3174712898</v>
      </c>
      <c r="N50" s="51">
        <v>3176371338</v>
      </c>
      <c r="O50" s="84"/>
      <c r="P50" s="84"/>
      <c r="Q50" s="84"/>
      <c r="R50" s="51"/>
      <c r="S50" s="51"/>
      <c r="T50" s="46" t="s">
        <v>1329</v>
      </c>
      <c r="U50" s="53" t="s">
        <v>337</v>
      </c>
      <c r="V50" s="46" t="s">
        <v>1404</v>
      </c>
      <c r="W50" s="51">
        <v>0</v>
      </c>
      <c r="X50" s="54" t="s">
        <v>1056</v>
      </c>
      <c r="Y50" s="54" t="s">
        <v>1050</v>
      </c>
      <c r="Z50" s="54" t="s">
        <v>337</v>
      </c>
      <c r="AA50" s="54" t="s">
        <v>1052</v>
      </c>
      <c r="AB50" s="54" t="s">
        <v>1055</v>
      </c>
    </row>
    <row r="51" spans="1:28" s="28" customFormat="1" ht="15.75" customHeight="1" x14ac:dyDescent="0.3">
      <c r="A51" s="55">
        <f t="shared" si="3"/>
        <v>50</v>
      </c>
      <c r="B51" s="36" t="s">
        <v>984</v>
      </c>
      <c r="C51" s="41">
        <v>19</v>
      </c>
      <c r="D51" s="95">
        <v>37204</v>
      </c>
      <c r="E51" s="57">
        <v>2001</v>
      </c>
      <c r="F51" s="57">
        <v>2020</v>
      </c>
      <c r="G51" s="58">
        <f t="shared" si="4"/>
        <v>19</v>
      </c>
      <c r="H51" s="58">
        <f t="shared" si="5"/>
        <v>0</v>
      </c>
      <c r="I51" s="39"/>
      <c r="J51" s="42"/>
      <c r="K51" s="59"/>
      <c r="L51" s="42" t="s">
        <v>1040</v>
      </c>
      <c r="M51" s="42">
        <v>3144197630</v>
      </c>
      <c r="N51" s="42"/>
      <c r="O51" s="85" t="s">
        <v>1281</v>
      </c>
      <c r="P51" s="85" t="s">
        <v>1308</v>
      </c>
      <c r="Q51" s="82" t="s">
        <v>1188</v>
      </c>
      <c r="R51" s="42">
        <v>9</v>
      </c>
      <c r="S51" s="72">
        <v>3114931006</v>
      </c>
      <c r="T51" s="41" t="s">
        <v>1353</v>
      </c>
      <c r="U51" s="43" t="s">
        <v>337</v>
      </c>
      <c r="V51" s="41" t="s">
        <v>1329</v>
      </c>
      <c r="W51" s="42"/>
      <c r="X51" s="44" t="s">
        <v>1056</v>
      </c>
      <c r="Y51" s="44" t="s">
        <v>1050</v>
      </c>
      <c r="Z51" s="44" t="s">
        <v>337</v>
      </c>
      <c r="AA51" s="44"/>
      <c r="AB51" s="44"/>
    </row>
    <row r="52" spans="1:28" s="28" customFormat="1" ht="13.8" x14ac:dyDescent="0.3">
      <c r="A52" s="55">
        <f t="shared" si="3"/>
        <v>51</v>
      </c>
      <c r="B52" s="36" t="s">
        <v>985</v>
      </c>
      <c r="C52" s="41">
        <v>34</v>
      </c>
      <c r="D52" s="56">
        <v>31536</v>
      </c>
      <c r="E52" s="57">
        <v>1986</v>
      </c>
      <c r="F52" s="57">
        <v>2020</v>
      </c>
      <c r="G52" s="58">
        <f t="shared" si="4"/>
        <v>34</v>
      </c>
      <c r="H52" s="58">
        <f t="shared" si="5"/>
        <v>0</v>
      </c>
      <c r="I52" s="39">
        <v>39387</v>
      </c>
      <c r="J52" s="42" t="s">
        <v>1030</v>
      </c>
      <c r="K52" s="59">
        <v>1104008653</v>
      </c>
      <c r="L52" s="42" t="s">
        <v>1040</v>
      </c>
      <c r="M52" s="42">
        <v>3017594832</v>
      </c>
      <c r="N52" s="42">
        <v>3152199124</v>
      </c>
      <c r="O52" s="85" t="s">
        <v>1282</v>
      </c>
      <c r="P52" s="85" t="s">
        <v>1275</v>
      </c>
      <c r="Q52" s="82" t="s">
        <v>1188</v>
      </c>
      <c r="R52" s="42">
        <v>4</v>
      </c>
      <c r="S52" s="72">
        <v>3007584214</v>
      </c>
      <c r="T52" s="41" t="s">
        <v>1354</v>
      </c>
      <c r="U52" s="43" t="s">
        <v>337</v>
      </c>
      <c r="V52" s="41" t="s">
        <v>1405</v>
      </c>
      <c r="W52" s="42">
        <v>0</v>
      </c>
      <c r="X52" s="44" t="s">
        <v>1049</v>
      </c>
      <c r="Y52" s="44" t="s">
        <v>1102</v>
      </c>
      <c r="Z52" s="44" t="s">
        <v>337</v>
      </c>
      <c r="AA52" s="44" t="s">
        <v>1059</v>
      </c>
      <c r="AB52" s="44" t="s">
        <v>1055</v>
      </c>
    </row>
    <row r="53" spans="1:28" s="28" customFormat="1" ht="13.8" x14ac:dyDescent="0.3">
      <c r="A53" s="55">
        <f t="shared" si="3"/>
        <v>52</v>
      </c>
      <c r="B53" s="36" t="s">
        <v>986</v>
      </c>
      <c r="C53" s="41">
        <v>35</v>
      </c>
      <c r="D53" s="56">
        <v>31192</v>
      </c>
      <c r="E53" s="57">
        <v>1985</v>
      </c>
      <c r="F53" s="57">
        <v>2020</v>
      </c>
      <c r="G53" s="58">
        <f t="shared" si="4"/>
        <v>35</v>
      </c>
      <c r="H53" s="58">
        <f t="shared" si="5"/>
        <v>0</v>
      </c>
      <c r="I53" s="39">
        <v>40391</v>
      </c>
      <c r="J53" s="42" t="s">
        <v>1030</v>
      </c>
      <c r="K53" s="59">
        <v>13278936</v>
      </c>
      <c r="L53" s="42" t="s">
        <v>1040</v>
      </c>
      <c r="M53" s="42">
        <v>3162355119</v>
      </c>
      <c r="N53" s="42">
        <v>3174284804</v>
      </c>
      <c r="O53" s="85" t="s">
        <v>1197</v>
      </c>
      <c r="P53" s="85" t="s">
        <v>1309</v>
      </c>
      <c r="Q53" s="82" t="s">
        <v>1188</v>
      </c>
      <c r="R53" s="42">
        <v>4</v>
      </c>
      <c r="S53" s="42">
        <v>3108139896</v>
      </c>
      <c r="T53" s="41" t="s">
        <v>1283</v>
      </c>
      <c r="U53" s="43" t="s">
        <v>636</v>
      </c>
      <c r="V53" s="41" t="s">
        <v>1406</v>
      </c>
      <c r="W53" s="42">
        <v>1</v>
      </c>
      <c r="X53" s="44" t="s">
        <v>1060</v>
      </c>
      <c r="Y53" s="44" t="s">
        <v>1060</v>
      </c>
      <c r="Z53" s="44" t="s">
        <v>1103</v>
      </c>
      <c r="AA53" s="44" t="s">
        <v>1059</v>
      </c>
      <c r="AB53" s="44" t="s">
        <v>1053</v>
      </c>
    </row>
    <row r="54" spans="1:28" s="28" customFormat="1" ht="13.8" x14ac:dyDescent="0.3">
      <c r="A54" s="55">
        <f t="shared" si="3"/>
        <v>53</v>
      </c>
      <c r="B54" s="36" t="s">
        <v>987</v>
      </c>
      <c r="C54" s="41">
        <v>33</v>
      </c>
      <c r="D54" s="56">
        <v>31962</v>
      </c>
      <c r="E54" s="57">
        <v>1987</v>
      </c>
      <c r="F54" s="57">
        <v>2020</v>
      </c>
      <c r="G54" s="58">
        <f t="shared" si="4"/>
        <v>33</v>
      </c>
      <c r="H54" s="58">
        <f t="shared" si="5"/>
        <v>0</v>
      </c>
      <c r="I54" s="39">
        <v>42586</v>
      </c>
      <c r="J54" s="42" t="s">
        <v>1030</v>
      </c>
      <c r="K54" s="59">
        <v>1090428604</v>
      </c>
      <c r="L54" s="42" t="s">
        <v>1040</v>
      </c>
      <c r="M54" s="42">
        <v>3022615401</v>
      </c>
      <c r="N54" s="42">
        <v>3173631762</v>
      </c>
      <c r="O54" s="85" t="s">
        <v>1243</v>
      </c>
      <c r="P54" s="85" t="s">
        <v>1310</v>
      </c>
      <c r="Q54" s="82" t="s">
        <v>1188</v>
      </c>
      <c r="R54" s="42">
        <v>3</v>
      </c>
      <c r="S54" s="72">
        <v>3005237043</v>
      </c>
      <c r="T54" s="41" t="s">
        <v>1355</v>
      </c>
      <c r="U54" s="43" t="s">
        <v>337</v>
      </c>
      <c r="V54" s="41" t="s">
        <v>1405</v>
      </c>
      <c r="W54" s="42">
        <v>1</v>
      </c>
      <c r="X54" s="44" t="s">
        <v>1049</v>
      </c>
      <c r="Y54" s="44" t="s">
        <v>1104</v>
      </c>
      <c r="Z54" s="44" t="s">
        <v>337</v>
      </c>
      <c r="AA54" s="44" t="s">
        <v>1052</v>
      </c>
      <c r="AB54" s="44" t="s">
        <v>1055</v>
      </c>
    </row>
    <row r="55" spans="1:28" s="28" customFormat="1" ht="13.8" x14ac:dyDescent="0.3">
      <c r="A55" s="55">
        <f t="shared" si="3"/>
        <v>54</v>
      </c>
      <c r="B55" s="36" t="s">
        <v>988</v>
      </c>
      <c r="C55" s="41">
        <v>31</v>
      </c>
      <c r="D55" s="56">
        <v>32534</v>
      </c>
      <c r="E55" s="57">
        <v>1989</v>
      </c>
      <c r="F55" s="57">
        <v>2020</v>
      </c>
      <c r="G55" s="58">
        <f t="shared" si="4"/>
        <v>31</v>
      </c>
      <c r="H55" s="58">
        <f t="shared" si="5"/>
        <v>0</v>
      </c>
      <c r="I55" s="39">
        <v>42706</v>
      </c>
      <c r="J55" s="42" t="s">
        <v>1030</v>
      </c>
      <c r="K55" s="59">
        <v>1096949548</v>
      </c>
      <c r="L55" s="42" t="s">
        <v>1041</v>
      </c>
      <c r="M55" s="42">
        <v>3213194645</v>
      </c>
      <c r="N55" s="42">
        <v>3144495454</v>
      </c>
      <c r="O55" s="85" t="s">
        <v>1170</v>
      </c>
      <c r="P55" s="85" t="s">
        <v>1171</v>
      </c>
      <c r="Q55" s="85" t="s">
        <v>705</v>
      </c>
      <c r="R55" s="42"/>
      <c r="S55" s="72">
        <v>3208181147</v>
      </c>
      <c r="T55" s="41" t="s">
        <v>1172</v>
      </c>
      <c r="U55" s="43" t="s">
        <v>1387</v>
      </c>
      <c r="V55" s="41" t="s">
        <v>1408</v>
      </c>
      <c r="W55" s="42">
        <v>0</v>
      </c>
      <c r="X55" s="44" t="s">
        <v>1060</v>
      </c>
      <c r="Y55" s="44" t="s">
        <v>1060</v>
      </c>
      <c r="Z55" s="44" t="s">
        <v>1105</v>
      </c>
      <c r="AA55" s="44" t="s">
        <v>1059</v>
      </c>
      <c r="AB55" s="44" t="s">
        <v>1055</v>
      </c>
    </row>
    <row r="56" spans="1:28" s="28" customFormat="1" ht="13.8" x14ac:dyDescent="0.3">
      <c r="A56" s="55">
        <f t="shared" si="3"/>
        <v>55</v>
      </c>
      <c r="B56" s="36" t="s">
        <v>989</v>
      </c>
      <c r="C56" s="41">
        <v>42</v>
      </c>
      <c r="D56" s="56">
        <v>28722</v>
      </c>
      <c r="E56" s="57">
        <v>1978</v>
      </c>
      <c r="F56" s="57">
        <v>2020</v>
      </c>
      <c r="G56" s="58">
        <f t="shared" si="4"/>
        <v>42</v>
      </c>
      <c r="H56" s="58">
        <f t="shared" si="5"/>
        <v>0</v>
      </c>
      <c r="I56" s="39">
        <v>42788</v>
      </c>
      <c r="J56" s="42" t="s">
        <v>1030</v>
      </c>
      <c r="K56" s="59">
        <v>94331872</v>
      </c>
      <c r="L56" s="42" t="s">
        <v>1040</v>
      </c>
      <c r="M56" s="42"/>
      <c r="N56" s="42">
        <v>3152199041</v>
      </c>
      <c r="O56" s="85" t="s">
        <v>1218</v>
      </c>
      <c r="P56" s="85" t="s">
        <v>1300</v>
      </c>
      <c r="Q56" s="85" t="s">
        <v>338</v>
      </c>
      <c r="R56" s="42"/>
      <c r="S56" s="72">
        <v>3118795171</v>
      </c>
      <c r="T56" s="41" t="s">
        <v>1356</v>
      </c>
      <c r="U56" s="43" t="s">
        <v>337</v>
      </c>
      <c r="V56" s="41" t="s">
        <v>1405</v>
      </c>
      <c r="W56" s="42">
        <v>3</v>
      </c>
      <c r="X56" s="44" t="s">
        <v>1049</v>
      </c>
      <c r="Y56" s="44" t="s">
        <v>1050</v>
      </c>
      <c r="Z56" s="44" t="s">
        <v>337</v>
      </c>
      <c r="AA56" s="44" t="s">
        <v>1052</v>
      </c>
      <c r="AB56" s="44" t="s">
        <v>1055</v>
      </c>
    </row>
    <row r="57" spans="1:28" s="28" customFormat="1" ht="13.8" x14ac:dyDescent="0.3">
      <c r="A57" s="55">
        <f t="shared" si="3"/>
        <v>56</v>
      </c>
      <c r="B57" s="36" t="s">
        <v>990</v>
      </c>
      <c r="C57" s="41">
        <v>53</v>
      </c>
      <c r="D57" s="56">
        <v>24417</v>
      </c>
      <c r="E57" s="57">
        <v>1966</v>
      </c>
      <c r="F57" s="57">
        <v>2020</v>
      </c>
      <c r="G57" s="58">
        <f t="shared" si="4"/>
        <v>54</v>
      </c>
      <c r="H57" s="58">
        <f t="shared" si="5"/>
        <v>1</v>
      </c>
      <c r="I57" s="39">
        <v>40575</v>
      </c>
      <c r="J57" s="42" t="s">
        <v>1030</v>
      </c>
      <c r="K57" s="59">
        <v>13485983</v>
      </c>
      <c r="L57" s="42" t="s">
        <v>1040</v>
      </c>
      <c r="M57" s="42">
        <v>3008053451</v>
      </c>
      <c r="N57" s="42">
        <v>3162901149</v>
      </c>
      <c r="O57" s="85" t="s">
        <v>1284</v>
      </c>
      <c r="P57" s="85" t="s">
        <v>1258</v>
      </c>
      <c r="Q57" s="85" t="s">
        <v>338</v>
      </c>
      <c r="R57" s="42"/>
      <c r="S57" s="72">
        <v>3115344483</v>
      </c>
      <c r="T57" s="41" t="s">
        <v>1357</v>
      </c>
      <c r="U57" s="43" t="s">
        <v>337</v>
      </c>
      <c r="V57" s="41" t="s">
        <v>1405</v>
      </c>
      <c r="W57" s="42">
        <v>2</v>
      </c>
      <c r="X57" s="44" t="s">
        <v>1056</v>
      </c>
      <c r="Y57" s="44" t="s">
        <v>1050</v>
      </c>
      <c r="Z57" s="44" t="s">
        <v>337</v>
      </c>
      <c r="AA57" s="44" t="s">
        <v>1052</v>
      </c>
      <c r="AB57" s="44" t="s">
        <v>1055</v>
      </c>
    </row>
    <row r="58" spans="1:28" s="28" customFormat="1" ht="13.8" x14ac:dyDescent="0.3">
      <c r="A58" s="55">
        <f t="shared" si="3"/>
        <v>57</v>
      </c>
      <c r="B58" s="36" t="s">
        <v>991</v>
      </c>
      <c r="C58" s="41">
        <v>42</v>
      </c>
      <c r="D58" s="56">
        <v>28669</v>
      </c>
      <c r="E58" s="57">
        <v>1978</v>
      </c>
      <c r="F58" s="57">
        <v>2020</v>
      </c>
      <c r="G58" s="58">
        <f t="shared" si="4"/>
        <v>42</v>
      </c>
      <c r="H58" s="58">
        <f t="shared" si="5"/>
        <v>0</v>
      </c>
      <c r="I58" s="39">
        <v>41852</v>
      </c>
      <c r="J58" s="42" t="s">
        <v>1030</v>
      </c>
      <c r="K58" s="59">
        <v>88232063</v>
      </c>
      <c r="L58" s="42" t="s">
        <v>1040</v>
      </c>
      <c r="M58" s="42">
        <v>3215856505</v>
      </c>
      <c r="N58" s="42">
        <v>3164806206</v>
      </c>
      <c r="O58" s="85" t="s">
        <v>1207</v>
      </c>
      <c r="P58" s="85" t="s">
        <v>1311</v>
      </c>
      <c r="Q58" s="85" t="s">
        <v>338</v>
      </c>
      <c r="R58" s="42"/>
      <c r="S58" s="72">
        <v>3053265895</v>
      </c>
      <c r="T58" s="41" t="s">
        <v>1358</v>
      </c>
      <c r="U58" s="43" t="s">
        <v>1388</v>
      </c>
      <c r="V58" s="41" t="s">
        <v>1405</v>
      </c>
      <c r="W58" s="42">
        <v>3</v>
      </c>
      <c r="X58" s="44" t="s">
        <v>1049</v>
      </c>
      <c r="Y58" s="44" t="s">
        <v>1104</v>
      </c>
      <c r="Z58" s="44" t="s">
        <v>1106</v>
      </c>
      <c r="AA58" s="44" t="s">
        <v>1057</v>
      </c>
      <c r="AB58" s="44" t="s">
        <v>1055</v>
      </c>
    </row>
    <row r="59" spans="1:28" s="28" customFormat="1" ht="13.8" x14ac:dyDescent="0.3">
      <c r="A59" s="55">
        <f t="shared" si="3"/>
        <v>58</v>
      </c>
      <c r="B59" s="36" t="s">
        <v>992</v>
      </c>
      <c r="C59" s="41">
        <v>43</v>
      </c>
      <c r="D59" s="56">
        <v>28166</v>
      </c>
      <c r="E59" s="57">
        <v>1977</v>
      </c>
      <c r="F59" s="57">
        <v>2020</v>
      </c>
      <c r="G59" s="58">
        <f t="shared" si="4"/>
        <v>43</v>
      </c>
      <c r="H59" s="58">
        <f t="shared" si="5"/>
        <v>0</v>
      </c>
      <c r="I59" s="39">
        <v>43040</v>
      </c>
      <c r="J59" s="42" t="s">
        <v>1030</v>
      </c>
      <c r="K59" s="59">
        <v>88305615</v>
      </c>
      <c r="L59" s="42" t="s">
        <v>1040</v>
      </c>
      <c r="M59" s="42">
        <v>3115803711</v>
      </c>
      <c r="N59" s="42">
        <v>3176546992</v>
      </c>
      <c r="O59" s="85" t="s">
        <v>1236</v>
      </c>
      <c r="P59" s="85" t="s">
        <v>1312</v>
      </c>
      <c r="Q59" s="85" t="s">
        <v>338</v>
      </c>
      <c r="R59" s="42"/>
      <c r="S59" s="72">
        <v>3204539663</v>
      </c>
      <c r="T59" s="41" t="s">
        <v>1359</v>
      </c>
      <c r="U59" s="43" t="s">
        <v>1064</v>
      </c>
      <c r="V59" s="41" t="s">
        <v>1405</v>
      </c>
      <c r="W59" s="42">
        <v>2</v>
      </c>
      <c r="X59" s="44" t="s">
        <v>1056</v>
      </c>
      <c r="Y59" s="44" t="s">
        <v>1050</v>
      </c>
      <c r="Z59" s="44" t="s">
        <v>1064</v>
      </c>
      <c r="AA59" s="44" t="s">
        <v>1059</v>
      </c>
      <c r="AB59" s="44" t="s">
        <v>1055</v>
      </c>
    </row>
    <row r="60" spans="1:28" s="28" customFormat="1" ht="13.8" x14ac:dyDescent="0.3">
      <c r="A60" s="55">
        <f t="shared" si="3"/>
        <v>59</v>
      </c>
      <c r="B60" s="36" t="s">
        <v>993</v>
      </c>
      <c r="C60" s="41">
        <v>57</v>
      </c>
      <c r="D60" s="56">
        <v>23061</v>
      </c>
      <c r="E60" s="57">
        <v>1963</v>
      </c>
      <c r="F60" s="57">
        <v>2020</v>
      </c>
      <c r="G60" s="58">
        <f t="shared" si="4"/>
        <v>57</v>
      </c>
      <c r="H60" s="58">
        <f t="shared" si="5"/>
        <v>0</v>
      </c>
      <c r="I60" s="39">
        <v>39387</v>
      </c>
      <c r="J60" s="42" t="s">
        <v>1030</v>
      </c>
      <c r="K60" s="59">
        <v>13464403</v>
      </c>
      <c r="L60" s="42" t="s">
        <v>1040</v>
      </c>
      <c r="M60" s="55"/>
      <c r="N60" s="65">
        <v>3187344882</v>
      </c>
      <c r="O60" s="85" t="s">
        <v>1225</v>
      </c>
      <c r="P60" s="85" t="s">
        <v>1178</v>
      </c>
      <c r="Q60" s="82" t="s">
        <v>1188</v>
      </c>
      <c r="R60" s="42">
        <v>2</v>
      </c>
      <c r="S60" s="72">
        <v>3153987689</v>
      </c>
      <c r="T60" s="41" t="s">
        <v>1226</v>
      </c>
      <c r="U60" s="43" t="s">
        <v>1389</v>
      </c>
      <c r="V60" s="41" t="s">
        <v>1406</v>
      </c>
      <c r="W60" s="42">
        <v>3</v>
      </c>
      <c r="X60" s="44" t="s">
        <v>1095</v>
      </c>
      <c r="Y60" s="44" t="s">
        <v>1095</v>
      </c>
      <c r="Z60" s="44" t="s">
        <v>1095</v>
      </c>
      <c r="AA60" s="44" t="s">
        <v>1052</v>
      </c>
      <c r="AB60" s="44" t="s">
        <v>1058</v>
      </c>
    </row>
    <row r="61" spans="1:28" s="7" customFormat="1" x14ac:dyDescent="0.25">
      <c r="A61" s="6">
        <f t="shared" si="3"/>
        <v>60</v>
      </c>
      <c r="B61" s="45" t="s">
        <v>994</v>
      </c>
      <c r="C61" s="46">
        <v>34</v>
      </c>
      <c r="D61" s="47">
        <v>31618</v>
      </c>
      <c r="E61" s="48">
        <v>1986</v>
      </c>
      <c r="F61" s="48">
        <v>2020</v>
      </c>
      <c r="G61" s="49">
        <f t="shared" si="4"/>
        <v>34</v>
      </c>
      <c r="H61" s="49">
        <f t="shared" si="5"/>
        <v>0</v>
      </c>
      <c r="I61" s="50">
        <v>42401</v>
      </c>
      <c r="J61" s="51" t="s">
        <v>1030</v>
      </c>
      <c r="K61" s="52">
        <v>1090374978</v>
      </c>
      <c r="L61" s="51" t="s">
        <v>1040</v>
      </c>
      <c r="M61" s="51">
        <v>3184196345</v>
      </c>
      <c r="N61" s="51">
        <v>3183645328</v>
      </c>
      <c r="O61" s="84"/>
      <c r="P61" s="84"/>
      <c r="Q61" s="84"/>
      <c r="R61" s="51"/>
      <c r="S61" s="51"/>
      <c r="T61" s="46" t="s">
        <v>1329</v>
      </c>
      <c r="U61" s="53" t="s">
        <v>1107</v>
      </c>
      <c r="V61" s="46" t="s">
        <v>1406</v>
      </c>
      <c r="W61" s="51">
        <v>1</v>
      </c>
      <c r="X61" s="54" t="s">
        <v>1060</v>
      </c>
      <c r="Y61" s="54" t="s">
        <v>1060</v>
      </c>
      <c r="Z61" s="54" t="s">
        <v>1107</v>
      </c>
      <c r="AA61" s="54" t="s">
        <v>1059</v>
      </c>
      <c r="AB61" s="54" t="s">
        <v>1058</v>
      </c>
    </row>
    <row r="62" spans="1:28" s="28" customFormat="1" ht="14.25" customHeight="1" x14ac:dyDescent="0.3">
      <c r="A62" s="55">
        <f t="shared" si="3"/>
        <v>61</v>
      </c>
      <c r="B62" s="36" t="s">
        <v>995</v>
      </c>
      <c r="C62" s="41">
        <v>29</v>
      </c>
      <c r="D62" s="56">
        <v>33533</v>
      </c>
      <c r="E62" s="57">
        <v>1991</v>
      </c>
      <c r="F62" s="57">
        <v>2020</v>
      </c>
      <c r="G62" s="58">
        <f t="shared" si="4"/>
        <v>29</v>
      </c>
      <c r="H62" s="58">
        <f t="shared" si="5"/>
        <v>0</v>
      </c>
      <c r="I62" s="39">
        <v>43888</v>
      </c>
      <c r="J62" s="42"/>
      <c r="K62" s="59"/>
      <c r="L62" s="42" t="s">
        <v>1040</v>
      </c>
      <c r="M62" s="42">
        <v>3188442003</v>
      </c>
      <c r="O62" s="85" t="s">
        <v>1198</v>
      </c>
      <c r="P62" s="85" t="s">
        <v>1313</v>
      </c>
      <c r="Q62" s="82" t="s">
        <v>1188</v>
      </c>
      <c r="R62" s="55">
        <v>6</v>
      </c>
      <c r="S62" s="72">
        <v>3214679756</v>
      </c>
      <c r="T62" s="41" t="s">
        <v>1360</v>
      </c>
      <c r="U62" s="43" t="s">
        <v>337</v>
      </c>
      <c r="V62" s="41" t="s">
        <v>1329</v>
      </c>
      <c r="W62" s="42"/>
      <c r="X62" s="44" t="s">
        <v>1056</v>
      </c>
      <c r="Y62" s="44" t="s">
        <v>1050</v>
      </c>
      <c r="Z62" s="44" t="s">
        <v>337</v>
      </c>
      <c r="AA62" s="44" t="s">
        <v>1065</v>
      </c>
      <c r="AB62" s="44" t="s">
        <v>1055</v>
      </c>
    </row>
    <row r="63" spans="1:28" s="7" customFormat="1" ht="12" customHeight="1" x14ac:dyDescent="0.25">
      <c r="A63" s="6">
        <f t="shared" si="3"/>
        <v>62</v>
      </c>
      <c r="B63" s="45" t="s">
        <v>996</v>
      </c>
      <c r="C63" s="46">
        <v>52</v>
      </c>
      <c r="D63" s="47">
        <v>25042</v>
      </c>
      <c r="E63" s="48">
        <v>1968</v>
      </c>
      <c r="F63" s="48">
        <v>2020</v>
      </c>
      <c r="G63" s="49">
        <f t="shared" si="4"/>
        <v>52</v>
      </c>
      <c r="H63" s="49">
        <f t="shared" si="5"/>
        <v>0</v>
      </c>
      <c r="I63" s="50">
        <v>39387</v>
      </c>
      <c r="J63" s="51" t="s">
        <v>1030</v>
      </c>
      <c r="K63" s="52">
        <v>91268293</v>
      </c>
      <c r="L63" s="51" t="s">
        <v>1040</v>
      </c>
      <c r="M63" s="51">
        <v>3112296199</v>
      </c>
      <c r="N63" s="51"/>
      <c r="O63" s="84"/>
      <c r="P63" s="84"/>
      <c r="Q63" s="84"/>
      <c r="R63" s="51"/>
      <c r="S63" s="51"/>
      <c r="T63" s="46" t="s">
        <v>1329</v>
      </c>
      <c r="U63" s="53" t="s">
        <v>884</v>
      </c>
      <c r="V63" s="46" t="s">
        <v>1405</v>
      </c>
      <c r="W63" s="51">
        <v>3</v>
      </c>
      <c r="X63" s="54" t="s">
        <v>1108</v>
      </c>
      <c r="Y63" s="54" t="s">
        <v>1108</v>
      </c>
      <c r="Z63" s="54" t="s">
        <v>1109</v>
      </c>
      <c r="AA63" s="54" t="s">
        <v>1052</v>
      </c>
      <c r="AB63" s="54" t="s">
        <v>1058</v>
      </c>
    </row>
    <row r="64" spans="1:28" s="7" customFormat="1" ht="11.25" customHeight="1" x14ac:dyDescent="0.25">
      <c r="A64" s="6">
        <f t="shared" si="3"/>
        <v>63</v>
      </c>
      <c r="B64" s="45" t="s">
        <v>997</v>
      </c>
      <c r="C64" s="46">
        <v>50</v>
      </c>
      <c r="D64" s="47">
        <v>25801</v>
      </c>
      <c r="E64" s="48">
        <v>1970</v>
      </c>
      <c r="F64" s="48">
        <v>2020</v>
      </c>
      <c r="G64" s="49">
        <f t="shared" si="4"/>
        <v>50</v>
      </c>
      <c r="H64" s="49">
        <f t="shared" si="5"/>
        <v>0</v>
      </c>
      <c r="I64" s="50">
        <v>43361</v>
      </c>
      <c r="J64" s="51" t="s">
        <v>1030</v>
      </c>
      <c r="K64" s="52">
        <v>5415385</v>
      </c>
      <c r="L64" s="51" t="s">
        <v>1040</v>
      </c>
      <c r="M64" s="51">
        <v>3178563858</v>
      </c>
      <c r="N64" s="51"/>
      <c r="O64" s="84"/>
      <c r="P64" s="84"/>
      <c r="Q64" s="84"/>
      <c r="R64" s="51"/>
      <c r="S64" s="51"/>
      <c r="T64" s="46" t="s">
        <v>1329</v>
      </c>
      <c r="U64" s="53" t="s">
        <v>931</v>
      </c>
      <c r="V64" s="46" t="s">
        <v>1404</v>
      </c>
      <c r="W64" s="51">
        <v>2</v>
      </c>
      <c r="X64" s="54" t="s">
        <v>1108</v>
      </c>
      <c r="Y64" s="54" t="s">
        <v>1108</v>
      </c>
      <c r="Z64" s="54" t="s">
        <v>337</v>
      </c>
      <c r="AA64" s="54" t="s">
        <v>1057</v>
      </c>
      <c r="AB64" s="54" t="s">
        <v>1055</v>
      </c>
    </row>
    <row r="65" spans="1:28" s="28" customFormat="1" ht="11.25" customHeight="1" x14ac:dyDescent="0.3">
      <c r="A65" s="55">
        <f t="shared" si="3"/>
        <v>64</v>
      </c>
      <c r="B65" s="36" t="s">
        <v>998</v>
      </c>
      <c r="C65" s="41">
        <v>53</v>
      </c>
      <c r="D65" s="56">
        <v>24352</v>
      </c>
      <c r="E65" s="57">
        <v>1966</v>
      </c>
      <c r="F65" s="57">
        <v>2020</v>
      </c>
      <c r="G65" s="58">
        <f t="shared" si="4"/>
        <v>54</v>
      </c>
      <c r="H65" s="58">
        <f t="shared" si="5"/>
        <v>1</v>
      </c>
      <c r="I65" s="39">
        <v>39387</v>
      </c>
      <c r="J65" s="42" t="s">
        <v>1030</v>
      </c>
      <c r="K65" s="59">
        <v>60323192</v>
      </c>
      <c r="L65" s="42" t="s">
        <v>1041</v>
      </c>
      <c r="M65" s="55"/>
      <c r="N65" s="65">
        <v>3168763500</v>
      </c>
      <c r="O65" s="85" t="s">
        <v>1177</v>
      </c>
      <c r="P65" s="85" t="s">
        <v>1178</v>
      </c>
      <c r="Q65" s="85" t="s">
        <v>338</v>
      </c>
      <c r="R65" s="42">
        <v>2</v>
      </c>
      <c r="S65" s="72">
        <v>3124024146</v>
      </c>
      <c r="T65" s="41" t="s">
        <v>1179</v>
      </c>
      <c r="U65" s="43" t="s">
        <v>1390</v>
      </c>
      <c r="V65" s="41" t="s">
        <v>1406</v>
      </c>
      <c r="W65" s="42">
        <v>0</v>
      </c>
      <c r="X65" s="44" t="s">
        <v>1075</v>
      </c>
      <c r="Y65" s="44" t="s">
        <v>1076</v>
      </c>
      <c r="Z65" s="44" t="s">
        <v>1110</v>
      </c>
      <c r="AA65" s="44" t="s">
        <v>1052</v>
      </c>
      <c r="AB65" s="44" t="s">
        <v>1058</v>
      </c>
    </row>
    <row r="66" spans="1:28" s="28" customFormat="1" ht="11.25" customHeight="1" x14ac:dyDescent="0.3">
      <c r="A66" s="55">
        <f t="shared" si="3"/>
        <v>65</v>
      </c>
      <c r="B66" s="36" t="s">
        <v>999</v>
      </c>
      <c r="C66" s="41">
        <v>35</v>
      </c>
      <c r="D66" s="56">
        <v>31292</v>
      </c>
      <c r="E66" s="57">
        <v>1985</v>
      </c>
      <c r="F66" s="57">
        <v>2020</v>
      </c>
      <c r="G66" s="58">
        <f t="shared" si="4"/>
        <v>35</v>
      </c>
      <c r="H66" s="58">
        <f t="shared" si="5"/>
        <v>0</v>
      </c>
      <c r="I66" s="39">
        <v>41187</v>
      </c>
      <c r="J66" s="42"/>
      <c r="K66" s="59"/>
      <c r="L66" s="42" t="s">
        <v>1040</v>
      </c>
      <c r="M66" s="42">
        <v>3188223602</v>
      </c>
      <c r="N66" s="42"/>
      <c r="O66" s="85" t="s">
        <v>1252</v>
      </c>
      <c r="P66" s="85" t="s">
        <v>1314</v>
      </c>
      <c r="Q66" s="82" t="s">
        <v>1188</v>
      </c>
      <c r="R66" s="42">
        <v>8</v>
      </c>
      <c r="S66" s="72">
        <v>3186494042</v>
      </c>
      <c r="T66" s="41" t="s">
        <v>1361</v>
      </c>
      <c r="U66" s="43" t="s">
        <v>1285</v>
      </c>
      <c r="V66" s="41" t="s">
        <v>1406</v>
      </c>
      <c r="W66" s="42"/>
      <c r="X66" s="44" t="s">
        <v>1081</v>
      </c>
      <c r="Y66" s="44" t="s">
        <v>1082</v>
      </c>
      <c r="Z66" s="44" t="s">
        <v>1086</v>
      </c>
      <c r="AA66" s="44" t="s">
        <v>1059</v>
      </c>
      <c r="AB66" s="44" t="s">
        <v>1055</v>
      </c>
    </row>
    <row r="67" spans="1:28" s="7" customFormat="1" ht="11.25" customHeight="1" x14ac:dyDescent="0.25">
      <c r="A67" s="6">
        <f t="shared" ref="A67:A92" si="6">+A66+1</f>
        <v>66</v>
      </c>
      <c r="B67" s="45" t="s">
        <v>1000</v>
      </c>
      <c r="C67" s="46">
        <v>31</v>
      </c>
      <c r="D67" s="47">
        <v>32622</v>
      </c>
      <c r="E67" s="48">
        <v>1989</v>
      </c>
      <c r="F67" s="48">
        <v>2020</v>
      </c>
      <c r="G67" s="49">
        <f t="shared" ref="G67:G92" si="7">F67-E67</f>
        <v>31</v>
      </c>
      <c r="H67" s="49">
        <f t="shared" ref="H67:H92" si="8">G67-C67</f>
        <v>0</v>
      </c>
      <c r="I67" s="50">
        <v>43846</v>
      </c>
      <c r="J67" s="51" t="s">
        <v>1030</v>
      </c>
      <c r="K67" s="52">
        <v>1090402642</v>
      </c>
      <c r="L67" s="51" t="s">
        <v>1040</v>
      </c>
      <c r="M67" s="51">
        <v>3116690772</v>
      </c>
      <c r="N67" s="51">
        <v>3153310930</v>
      </c>
      <c r="O67" s="84"/>
      <c r="P67" s="90"/>
      <c r="Q67" s="84"/>
      <c r="R67" s="51"/>
      <c r="S67" s="51"/>
      <c r="T67" s="46" t="s">
        <v>1329</v>
      </c>
      <c r="U67" s="53" t="s">
        <v>920</v>
      </c>
      <c r="V67" s="46" t="s">
        <v>1405</v>
      </c>
      <c r="W67" s="51">
        <v>2</v>
      </c>
      <c r="X67" s="54" t="s">
        <v>1049</v>
      </c>
      <c r="Y67" s="54" t="s">
        <v>1050</v>
      </c>
      <c r="Z67" s="54" t="s">
        <v>337</v>
      </c>
      <c r="AA67" s="54" t="s">
        <v>1059</v>
      </c>
      <c r="AB67" s="54" t="s">
        <v>1055</v>
      </c>
    </row>
    <row r="68" spans="1:28" s="28" customFormat="1" ht="11.25" customHeight="1" x14ac:dyDescent="0.3">
      <c r="A68" s="55">
        <f t="shared" si="6"/>
        <v>67</v>
      </c>
      <c r="B68" s="36" t="s">
        <v>1001</v>
      </c>
      <c r="C68" s="41">
        <v>37</v>
      </c>
      <c r="D68" s="56">
        <v>30511</v>
      </c>
      <c r="E68" s="57">
        <v>1983</v>
      </c>
      <c r="F68" s="57">
        <v>2020</v>
      </c>
      <c r="G68" s="58">
        <f t="shared" si="7"/>
        <v>37</v>
      </c>
      <c r="H68" s="58">
        <f t="shared" si="8"/>
        <v>0</v>
      </c>
      <c r="I68" s="39">
        <v>40817</v>
      </c>
      <c r="J68" s="42" t="s">
        <v>1030</v>
      </c>
      <c r="K68" s="59">
        <v>7573470</v>
      </c>
      <c r="L68" s="42" t="s">
        <v>1040</v>
      </c>
      <c r="M68" s="42">
        <v>3124417259</v>
      </c>
      <c r="N68" s="42"/>
      <c r="O68" s="85" t="s">
        <v>1209</v>
      </c>
      <c r="P68" s="85" t="s">
        <v>1315</v>
      </c>
      <c r="Q68" s="85" t="s">
        <v>338</v>
      </c>
      <c r="R68" s="42"/>
      <c r="S68" s="72">
        <v>3023521137</v>
      </c>
      <c r="T68" s="41" t="s">
        <v>1362</v>
      </c>
      <c r="U68" s="43" t="s">
        <v>1391</v>
      </c>
      <c r="V68" s="41" t="s">
        <v>1405</v>
      </c>
      <c r="W68" s="42">
        <v>2</v>
      </c>
      <c r="X68" s="44" t="s">
        <v>1088</v>
      </c>
      <c r="Y68" s="44" t="s">
        <v>1072</v>
      </c>
      <c r="Z68" s="44" t="s">
        <v>1086</v>
      </c>
      <c r="AA68" s="44" t="s">
        <v>1059</v>
      </c>
      <c r="AB68" s="44" t="s">
        <v>1053</v>
      </c>
    </row>
    <row r="69" spans="1:28" s="28" customFormat="1" ht="11.25" customHeight="1" x14ac:dyDescent="0.3">
      <c r="A69" s="55">
        <f t="shared" si="6"/>
        <v>68</v>
      </c>
      <c r="B69" s="36" t="s">
        <v>1002</v>
      </c>
      <c r="C69" s="41">
        <v>30</v>
      </c>
      <c r="D69" s="56">
        <v>32865</v>
      </c>
      <c r="E69" s="57">
        <v>1989</v>
      </c>
      <c r="F69" s="57">
        <v>2020</v>
      </c>
      <c r="G69" s="58">
        <f t="shared" si="7"/>
        <v>31</v>
      </c>
      <c r="H69" s="58">
        <f t="shared" si="8"/>
        <v>1</v>
      </c>
      <c r="I69" s="39">
        <v>40759</v>
      </c>
      <c r="J69" s="42" t="s">
        <v>1030</v>
      </c>
      <c r="K69" s="59">
        <v>1093757366</v>
      </c>
      <c r="L69" s="42" t="s">
        <v>1041</v>
      </c>
      <c r="M69" s="42">
        <v>3163619818</v>
      </c>
      <c r="N69" s="42">
        <v>3183585937</v>
      </c>
      <c r="O69" s="85" t="s">
        <v>1210</v>
      </c>
      <c r="P69" s="85" t="s">
        <v>1317</v>
      </c>
      <c r="Q69" s="85" t="s">
        <v>338</v>
      </c>
      <c r="R69" s="42"/>
      <c r="S69" s="72">
        <v>3138552596</v>
      </c>
      <c r="T69" s="41" t="s">
        <v>1363</v>
      </c>
      <c r="U69" s="43" t="s">
        <v>1392</v>
      </c>
      <c r="V69" s="41" t="s">
        <v>1408</v>
      </c>
      <c r="W69" s="42">
        <v>0</v>
      </c>
      <c r="X69" s="44" t="s">
        <v>1111</v>
      </c>
      <c r="Y69" s="44" t="s">
        <v>1111</v>
      </c>
      <c r="Z69" s="44" t="s">
        <v>1112</v>
      </c>
      <c r="AA69" s="44" t="s">
        <v>1052</v>
      </c>
      <c r="AB69" s="44" t="s">
        <v>1053</v>
      </c>
    </row>
    <row r="70" spans="1:28" s="28" customFormat="1" ht="11.25" customHeight="1" x14ac:dyDescent="0.3">
      <c r="A70" s="55">
        <f t="shared" si="6"/>
        <v>69</v>
      </c>
      <c r="B70" s="36" t="s">
        <v>1003</v>
      </c>
      <c r="C70" s="41">
        <v>39</v>
      </c>
      <c r="D70" s="56">
        <v>29592</v>
      </c>
      <c r="E70" s="57">
        <v>1981</v>
      </c>
      <c r="F70" s="57">
        <v>2020</v>
      </c>
      <c r="G70" s="58">
        <f t="shared" si="7"/>
        <v>39</v>
      </c>
      <c r="H70" s="58">
        <f t="shared" si="8"/>
        <v>0</v>
      </c>
      <c r="I70" s="39">
        <v>39387</v>
      </c>
      <c r="J70" s="42" t="s">
        <v>1030</v>
      </c>
      <c r="K70" s="59">
        <v>37279109</v>
      </c>
      <c r="L70" s="42" t="s">
        <v>1041</v>
      </c>
      <c r="M70" s="42">
        <v>3203847459</v>
      </c>
      <c r="N70" s="42"/>
      <c r="O70" s="85" t="s">
        <v>1245</v>
      </c>
      <c r="P70" s="85" t="s">
        <v>1246</v>
      </c>
      <c r="Q70" s="85" t="s">
        <v>1175</v>
      </c>
      <c r="R70" s="42"/>
      <c r="S70" s="72">
        <v>5806691</v>
      </c>
      <c r="T70" s="41" t="s">
        <v>1247</v>
      </c>
      <c r="U70" s="43" t="s">
        <v>413</v>
      </c>
      <c r="V70" s="41" t="s">
        <v>1406</v>
      </c>
      <c r="W70" s="42">
        <v>0</v>
      </c>
      <c r="X70" s="44" t="s">
        <v>1113</v>
      </c>
      <c r="Y70" s="44" t="s">
        <v>1114</v>
      </c>
      <c r="Z70" s="44" t="s">
        <v>1115</v>
      </c>
      <c r="AA70" s="44" t="s">
        <v>1059</v>
      </c>
      <c r="AB70" s="44" t="s">
        <v>1055</v>
      </c>
    </row>
    <row r="71" spans="1:28" s="28" customFormat="1" ht="11.25" customHeight="1" x14ac:dyDescent="0.3">
      <c r="A71" s="55">
        <f t="shared" si="6"/>
        <v>70</v>
      </c>
      <c r="B71" s="36" t="s">
        <v>1004</v>
      </c>
      <c r="C71" s="41">
        <v>24</v>
      </c>
      <c r="D71" s="56">
        <v>35025</v>
      </c>
      <c r="E71" s="57">
        <v>1995</v>
      </c>
      <c r="F71" s="57">
        <v>2020</v>
      </c>
      <c r="G71" s="58">
        <f t="shared" si="7"/>
        <v>25</v>
      </c>
      <c r="H71" s="58">
        <f t="shared" si="8"/>
        <v>1</v>
      </c>
      <c r="I71" s="39">
        <v>43839</v>
      </c>
      <c r="J71" s="42" t="s">
        <v>1030</v>
      </c>
      <c r="K71" s="59">
        <v>1005023556</v>
      </c>
      <c r="L71" s="42" t="s">
        <v>1041</v>
      </c>
      <c r="M71" s="42">
        <v>3222423278</v>
      </c>
      <c r="N71" s="42">
        <v>3162726255</v>
      </c>
      <c r="O71" s="85" t="s">
        <v>1186</v>
      </c>
      <c r="P71" s="85" t="s">
        <v>1187</v>
      </c>
      <c r="Q71" s="85" t="s">
        <v>1188</v>
      </c>
      <c r="R71" s="42">
        <v>6</v>
      </c>
      <c r="S71" s="72">
        <v>3214682853</v>
      </c>
      <c r="T71" s="41" t="s">
        <v>1189</v>
      </c>
      <c r="U71" s="43" t="s">
        <v>660</v>
      </c>
      <c r="V71" s="41" t="s">
        <v>1408</v>
      </c>
      <c r="W71" s="42">
        <v>1</v>
      </c>
      <c r="X71" s="44" t="s">
        <v>1060</v>
      </c>
      <c r="Y71" s="44" t="s">
        <v>1060</v>
      </c>
      <c r="Z71" s="44" t="s">
        <v>1116</v>
      </c>
      <c r="AA71" s="44" t="s">
        <v>1052</v>
      </c>
      <c r="AB71" s="44" t="s">
        <v>1053</v>
      </c>
    </row>
    <row r="72" spans="1:28" s="7" customFormat="1" ht="11.25" customHeight="1" x14ac:dyDescent="0.25">
      <c r="A72" s="6">
        <f t="shared" si="6"/>
        <v>71</v>
      </c>
      <c r="B72" s="45" t="s">
        <v>1005</v>
      </c>
      <c r="C72" s="46">
        <v>40</v>
      </c>
      <c r="D72" s="47">
        <v>29338</v>
      </c>
      <c r="E72" s="48">
        <v>1980</v>
      </c>
      <c r="F72" s="48">
        <v>2020</v>
      </c>
      <c r="G72" s="49">
        <f t="shared" si="7"/>
        <v>40</v>
      </c>
      <c r="H72" s="49">
        <f t="shared" si="8"/>
        <v>0</v>
      </c>
      <c r="I72" s="50">
        <v>40470</v>
      </c>
      <c r="J72" s="51" t="s">
        <v>1030</v>
      </c>
      <c r="K72" s="52">
        <v>37275596</v>
      </c>
      <c r="L72" s="51" t="s">
        <v>1041</v>
      </c>
      <c r="M72" s="51">
        <v>3156791723</v>
      </c>
      <c r="N72" s="51">
        <v>3232757472</v>
      </c>
      <c r="O72" s="84"/>
      <c r="P72" s="84"/>
      <c r="Q72" s="84"/>
      <c r="R72" s="51"/>
      <c r="S72" s="51"/>
      <c r="T72" s="46" t="s">
        <v>1329</v>
      </c>
      <c r="U72" s="53" t="s">
        <v>1117</v>
      </c>
      <c r="V72" s="46" t="s">
        <v>1406</v>
      </c>
      <c r="W72" s="51">
        <v>1</v>
      </c>
      <c r="X72" s="54" t="s">
        <v>1113</v>
      </c>
      <c r="Y72" s="54" t="s">
        <v>1114</v>
      </c>
      <c r="Z72" s="54" t="s">
        <v>1117</v>
      </c>
      <c r="AA72" s="54" t="s">
        <v>1052</v>
      </c>
      <c r="AB72" s="54" t="s">
        <v>1055</v>
      </c>
    </row>
    <row r="73" spans="1:28" s="28" customFormat="1" ht="13.8" x14ac:dyDescent="0.3">
      <c r="A73" s="55">
        <f t="shared" si="6"/>
        <v>72</v>
      </c>
      <c r="B73" s="36" t="s">
        <v>1006</v>
      </c>
      <c r="C73" s="41">
        <v>35</v>
      </c>
      <c r="D73" s="56">
        <v>31113</v>
      </c>
      <c r="E73" s="57">
        <v>1985</v>
      </c>
      <c r="F73" s="57">
        <v>2020</v>
      </c>
      <c r="G73" s="58">
        <f t="shared" si="7"/>
        <v>35</v>
      </c>
      <c r="H73" s="58">
        <f t="shared" si="8"/>
        <v>0</v>
      </c>
      <c r="I73" s="39">
        <v>42298</v>
      </c>
      <c r="J73" s="42" t="s">
        <v>1030</v>
      </c>
      <c r="K73" s="59">
        <v>13271559</v>
      </c>
      <c r="L73" s="42" t="s">
        <v>1040</v>
      </c>
      <c r="M73" s="42">
        <v>3124729498</v>
      </c>
      <c r="N73" s="42">
        <v>3187172032</v>
      </c>
      <c r="O73" s="85" t="s">
        <v>1208</v>
      </c>
      <c r="P73" s="85" t="s">
        <v>1316</v>
      </c>
      <c r="Q73" s="82" t="s">
        <v>1188</v>
      </c>
      <c r="R73" s="42">
        <v>8</v>
      </c>
      <c r="S73" s="42"/>
      <c r="T73" s="41" t="s">
        <v>1329</v>
      </c>
      <c r="U73" s="43" t="s">
        <v>337</v>
      </c>
      <c r="V73" s="41" t="s">
        <v>1405</v>
      </c>
      <c r="W73" s="42">
        <v>2</v>
      </c>
      <c r="X73" s="44" t="s">
        <v>1049</v>
      </c>
      <c r="Y73" s="44" t="s">
        <v>1091</v>
      </c>
      <c r="Z73" s="44" t="s">
        <v>337</v>
      </c>
      <c r="AA73" s="44" t="s">
        <v>1052</v>
      </c>
      <c r="AB73" s="44" t="s">
        <v>1055</v>
      </c>
    </row>
    <row r="74" spans="1:28" s="28" customFormat="1" ht="13.8" x14ac:dyDescent="0.3">
      <c r="A74" s="55">
        <f t="shared" si="6"/>
        <v>73</v>
      </c>
      <c r="B74" s="36" t="s">
        <v>1007</v>
      </c>
      <c r="C74" s="41">
        <v>33</v>
      </c>
      <c r="D74" s="56">
        <v>31910</v>
      </c>
      <c r="E74" s="57">
        <v>1987</v>
      </c>
      <c r="F74" s="57">
        <v>2020</v>
      </c>
      <c r="G74" s="58">
        <f t="shared" si="7"/>
        <v>33</v>
      </c>
      <c r="H74" s="58">
        <f t="shared" si="8"/>
        <v>0</v>
      </c>
      <c r="I74" s="39">
        <v>39818</v>
      </c>
      <c r="J74" s="42" t="s">
        <v>1030</v>
      </c>
      <c r="K74" s="59">
        <v>1093740230</v>
      </c>
      <c r="L74" s="42" t="s">
        <v>1040</v>
      </c>
      <c r="M74" s="55">
        <v>3138552596</v>
      </c>
      <c r="N74" s="65">
        <v>3187174698</v>
      </c>
      <c r="O74" s="85" t="s">
        <v>1241</v>
      </c>
      <c r="P74" s="85" t="s">
        <v>1317</v>
      </c>
      <c r="Q74" s="85" t="s">
        <v>338</v>
      </c>
      <c r="R74" s="65"/>
      <c r="S74" s="72">
        <v>31636119818</v>
      </c>
      <c r="T74" s="41" t="s">
        <v>1364</v>
      </c>
      <c r="U74" s="43" t="s">
        <v>1393</v>
      </c>
      <c r="V74" s="41" t="s">
        <v>1405</v>
      </c>
      <c r="W74" s="42">
        <v>0</v>
      </c>
      <c r="X74" s="44" t="s">
        <v>1056</v>
      </c>
      <c r="Y74" s="44" t="s">
        <v>1050</v>
      </c>
      <c r="Z74" s="44" t="s">
        <v>1068</v>
      </c>
      <c r="AA74" s="44" t="s">
        <v>1057</v>
      </c>
      <c r="AB74" s="44" t="s">
        <v>1055</v>
      </c>
    </row>
    <row r="75" spans="1:28" s="28" customFormat="1" ht="18.75" customHeight="1" x14ac:dyDescent="0.3">
      <c r="A75" s="55">
        <f t="shared" si="6"/>
        <v>74</v>
      </c>
      <c r="B75" s="36" t="s">
        <v>1008</v>
      </c>
      <c r="C75" s="41">
        <v>45</v>
      </c>
      <c r="D75" s="56">
        <v>27496</v>
      </c>
      <c r="E75" s="57">
        <v>1975</v>
      </c>
      <c r="F75" s="57">
        <v>2020</v>
      </c>
      <c r="G75" s="58">
        <f t="shared" si="7"/>
        <v>45</v>
      </c>
      <c r="H75" s="58">
        <f t="shared" si="8"/>
        <v>0</v>
      </c>
      <c r="I75" s="39">
        <v>39387</v>
      </c>
      <c r="J75" s="42"/>
      <c r="K75" s="59"/>
      <c r="L75" s="42" t="s">
        <v>1040</v>
      </c>
      <c r="M75" s="42">
        <v>3142908184</v>
      </c>
      <c r="N75" s="42"/>
      <c r="O75" s="82"/>
      <c r="P75" s="82"/>
      <c r="Q75" s="82"/>
      <c r="R75" s="42"/>
      <c r="S75" s="72">
        <v>3108806174</v>
      </c>
      <c r="T75" s="41" t="s">
        <v>1365</v>
      </c>
      <c r="U75" s="43" t="s">
        <v>1329</v>
      </c>
      <c r="V75" s="41" t="s">
        <v>1329</v>
      </c>
      <c r="W75" s="42"/>
      <c r="X75" s="44" t="s">
        <v>1088</v>
      </c>
      <c r="Y75" s="44" t="s">
        <v>1072</v>
      </c>
      <c r="Z75" s="44" t="s">
        <v>1089</v>
      </c>
      <c r="AA75" s="44" t="s">
        <v>1052</v>
      </c>
      <c r="AB75" s="44" t="s">
        <v>1055</v>
      </c>
    </row>
    <row r="76" spans="1:28" s="28" customFormat="1" ht="15.75" customHeight="1" x14ac:dyDescent="0.3">
      <c r="A76" s="55">
        <f t="shared" si="6"/>
        <v>75</v>
      </c>
      <c r="B76" s="36" t="s">
        <v>1009</v>
      </c>
      <c r="C76" s="41">
        <v>51</v>
      </c>
      <c r="D76" s="56">
        <v>25160</v>
      </c>
      <c r="E76" s="57">
        <v>1968</v>
      </c>
      <c r="F76" s="57">
        <v>2020</v>
      </c>
      <c r="G76" s="58">
        <f t="shared" si="7"/>
        <v>52</v>
      </c>
      <c r="H76" s="58">
        <f t="shared" si="8"/>
        <v>1</v>
      </c>
      <c r="I76" s="39">
        <v>39751</v>
      </c>
      <c r="J76" s="42" t="s">
        <v>1030</v>
      </c>
      <c r="K76" s="59">
        <v>13906188</v>
      </c>
      <c r="L76" s="42" t="s">
        <v>1040</v>
      </c>
      <c r="M76" s="42">
        <v>3162660640</v>
      </c>
      <c r="N76" s="42"/>
      <c r="O76" s="85" t="s">
        <v>1203</v>
      </c>
      <c r="P76" s="85" t="s">
        <v>1317</v>
      </c>
      <c r="Q76" s="85" t="s">
        <v>338</v>
      </c>
      <c r="R76" s="42"/>
      <c r="S76" s="72">
        <v>3155859501</v>
      </c>
      <c r="T76" s="41" t="s">
        <v>1366</v>
      </c>
      <c r="U76" s="43" t="s">
        <v>1394</v>
      </c>
      <c r="V76" s="41" t="s">
        <v>1407</v>
      </c>
      <c r="W76" s="42">
        <v>2</v>
      </c>
      <c r="X76" s="44" t="s">
        <v>1088</v>
      </c>
      <c r="Y76" s="44" t="s">
        <v>1072</v>
      </c>
      <c r="Z76" s="44" t="s">
        <v>1089</v>
      </c>
      <c r="AA76" s="44" t="s">
        <v>1052</v>
      </c>
      <c r="AB76" s="44" t="s">
        <v>1058</v>
      </c>
    </row>
    <row r="77" spans="1:28" s="28" customFormat="1" ht="13.8" x14ac:dyDescent="0.3">
      <c r="A77" s="55">
        <f t="shared" si="6"/>
        <v>76</v>
      </c>
      <c r="B77" s="36" t="s">
        <v>1010</v>
      </c>
      <c r="C77" s="41">
        <v>30</v>
      </c>
      <c r="D77" s="56">
        <v>32474</v>
      </c>
      <c r="E77" s="57">
        <v>1988</v>
      </c>
      <c r="F77" s="57">
        <v>2020</v>
      </c>
      <c r="G77" s="58">
        <f t="shared" si="7"/>
        <v>32</v>
      </c>
      <c r="H77" s="58">
        <f t="shared" si="8"/>
        <v>2</v>
      </c>
      <c r="I77" s="39">
        <v>43762</v>
      </c>
      <c r="J77" s="42" t="s">
        <v>1030</v>
      </c>
      <c r="K77" s="59">
        <v>1090398112</v>
      </c>
      <c r="L77" s="42" t="s">
        <v>1040</v>
      </c>
      <c r="M77" s="42">
        <v>3202541427</v>
      </c>
      <c r="N77" s="42">
        <v>3144494232</v>
      </c>
      <c r="O77" s="85" t="s">
        <v>1230</v>
      </c>
      <c r="P77" s="85" t="s">
        <v>447</v>
      </c>
      <c r="Q77" s="82" t="s">
        <v>1188</v>
      </c>
      <c r="R77" s="42">
        <v>7</v>
      </c>
      <c r="S77" s="72">
        <v>3223077790</v>
      </c>
      <c r="T77" s="41" t="s">
        <v>1367</v>
      </c>
      <c r="U77" s="43" t="s">
        <v>337</v>
      </c>
      <c r="V77" s="41" t="s">
        <v>1407</v>
      </c>
      <c r="W77" s="42">
        <v>1</v>
      </c>
      <c r="X77" s="44" t="s">
        <v>1049</v>
      </c>
      <c r="Y77" s="44" t="s">
        <v>1104</v>
      </c>
      <c r="Z77" s="44" t="s">
        <v>337</v>
      </c>
      <c r="AA77" s="44" t="s">
        <v>1052</v>
      </c>
      <c r="AB77" s="44" t="s">
        <v>1055</v>
      </c>
    </row>
    <row r="78" spans="1:28" s="28" customFormat="1" ht="24" x14ac:dyDescent="0.3">
      <c r="A78" s="55">
        <f t="shared" si="6"/>
        <v>77</v>
      </c>
      <c r="B78" s="36" t="s">
        <v>1011</v>
      </c>
      <c r="C78" s="41">
        <v>29</v>
      </c>
      <c r="D78" s="56">
        <v>33148</v>
      </c>
      <c r="E78" s="57">
        <v>1990</v>
      </c>
      <c r="F78" s="57">
        <v>2020</v>
      </c>
      <c r="G78" s="58">
        <f t="shared" si="7"/>
        <v>30</v>
      </c>
      <c r="H78" s="58">
        <f t="shared" si="8"/>
        <v>1</v>
      </c>
      <c r="I78" s="39">
        <v>42360</v>
      </c>
      <c r="J78" s="42" t="s">
        <v>1030</v>
      </c>
      <c r="K78" s="59">
        <v>1090427301</v>
      </c>
      <c r="L78" s="42" t="s">
        <v>1041</v>
      </c>
      <c r="M78" s="42">
        <v>3108139896</v>
      </c>
      <c r="N78" s="42"/>
      <c r="O78" s="85" t="s">
        <v>1197</v>
      </c>
      <c r="P78" s="85" t="s">
        <v>1309</v>
      </c>
      <c r="Q78" s="82" t="s">
        <v>1188</v>
      </c>
      <c r="R78" s="42">
        <v>4</v>
      </c>
      <c r="S78" s="72">
        <v>3162355119</v>
      </c>
      <c r="T78" s="41" t="s">
        <v>633</v>
      </c>
      <c r="U78" s="43" t="s">
        <v>1395</v>
      </c>
      <c r="V78" s="41" t="s">
        <v>1406</v>
      </c>
      <c r="W78" s="42">
        <v>1</v>
      </c>
      <c r="X78" s="44" t="s">
        <v>1060</v>
      </c>
      <c r="Y78" s="44" t="s">
        <v>1060</v>
      </c>
      <c r="Z78" s="44" t="s">
        <v>1118</v>
      </c>
      <c r="AA78" s="44" t="s">
        <v>1059</v>
      </c>
      <c r="AB78" s="44" t="s">
        <v>1055</v>
      </c>
    </row>
    <row r="79" spans="1:28" s="28" customFormat="1" ht="13.8" x14ac:dyDescent="0.3">
      <c r="A79" s="55">
        <f t="shared" si="6"/>
        <v>78</v>
      </c>
      <c r="B79" s="36" t="s">
        <v>1012</v>
      </c>
      <c r="C79" s="41">
        <v>23</v>
      </c>
      <c r="D79" s="56">
        <v>35465</v>
      </c>
      <c r="E79" s="57">
        <v>1997</v>
      </c>
      <c r="F79" s="57">
        <v>2020</v>
      </c>
      <c r="G79" s="58">
        <f t="shared" si="7"/>
        <v>23</v>
      </c>
      <c r="H79" s="58">
        <f t="shared" si="8"/>
        <v>0</v>
      </c>
      <c r="I79" s="39">
        <v>42374</v>
      </c>
      <c r="J79" s="42" t="s">
        <v>1030</v>
      </c>
      <c r="K79" s="59">
        <v>1093788930</v>
      </c>
      <c r="L79" s="42" t="s">
        <v>1040</v>
      </c>
      <c r="M79" s="42">
        <v>3107708263</v>
      </c>
      <c r="N79" s="42">
        <v>3162711393</v>
      </c>
      <c r="O79" s="82" t="s">
        <v>1235</v>
      </c>
      <c r="P79" s="82" t="s">
        <v>1318</v>
      </c>
      <c r="Q79" s="82" t="s">
        <v>1188</v>
      </c>
      <c r="R79" s="42">
        <v>6</v>
      </c>
      <c r="S79" s="72">
        <v>3107708263</v>
      </c>
      <c r="T79" s="41" t="s">
        <v>1368</v>
      </c>
      <c r="U79" s="43" t="s">
        <v>1396</v>
      </c>
      <c r="V79" s="41" t="s">
        <v>1403</v>
      </c>
      <c r="W79" s="42">
        <v>0</v>
      </c>
      <c r="X79" s="44" t="s">
        <v>1088</v>
      </c>
      <c r="Y79" s="44" t="s">
        <v>1072</v>
      </c>
      <c r="Z79" s="44" t="s">
        <v>1051</v>
      </c>
      <c r="AA79" s="44" t="s">
        <v>1070</v>
      </c>
      <c r="AB79" s="44" t="s">
        <v>1055</v>
      </c>
    </row>
    <row r="80" spans="1:28" s="28" customFormat="1" ht="13.8" x14ac:dyDescent="0.3">
      <c r="A80" s="55">
        <f t="shared" si="6"/>
        <v>79</v>
      </c>
      <c r="B80" s="36" t="s">
        <v>1013</v>
      </c>
      <c r="C80" s="41">
        <v>25</v>
      </c>
      <c r="D80" s="56">
        <v>34291</v>
      </c>
      <c r="E80" s="57">
        <v>1993</v>
      </c>
      <c r="F80" s="57">
        <v>2020</v>
      </c>
      <c r="G80" s="58">
        <f t="shared" si="7"/>
        <v>27</v>
      </c>
      <c r="H80" s="58">
        <f t="shared" si="8"/>
        <v>2</v>
      </c>
      <c r="I80" s="39">
        <v>43361</v>
      </c>
      <c r="J80" s="42" t="s">
        <v>1030</v>
      </c>
      <c r="K80" s="59">
        <v>1093776496</v>
      </c>
      <c r="L80" s="42" t="s">
        <v>1040</v>
      </c>
      <c r="M80" s="42">
        <v>3118095617</v>
      </c>
      <c r="N80" s="42">
        <v>3163043388</v>
      </c>
      <c r="O80" s="85" t="s">
        <v>1242</v>
      </c>
      <c r="P80" s="85" t="s">
        <v>1319</v>
      </c>
      <c r="Q80" s="82" t="s">
        <v>1188</v>
      </c>
      <c r="R80" s="42">
        <v>6</v>
      </c>
      <c r="S80" s="72">
        <v>3118215570</v>
      </c>
      <c r="T80" s="41" t="s">
        <v>1369</v>
      </c>
      <c r="U80" s="43" t="s">
        <v>1397</v>
      </c>
      <c r="V80" s="41" t="s">
        <v>1408</v>
      </c>
      <c r="W80" s="42">
        <v>0</v>
      </c>
      <c r="X80" s="44" t="s">
        <v>1098</v>
      </c>
      <c r="Y80" s="44" t="s">
        <v>1099</v>
      </c>
      <c r="Z80" s="44" t="s">
        <v>1119</v>
      </c>
      <c r="AA80" s="44" t="s">
        <v>1057</v>
      </c>
      <c r="AB80" s="44" t="s">
        <v>1055</v>
      </c>
    </row>
    <row r="81" spans="1:28" s="28" customFormat="1" ht="13.8" x14ac:dyDescent="0.3">
      <c r="A81" s="55">
        <f t="shared" si="6"/>
        <v>80</v>
      </c>
      <c r="B81" s="36" t="s">
        <v>1014</v>
      </c>
      <c r="C81" s="41">
        <v>55</v>
      </c>
      <c r="D81" s="56">
        <v>23881</v>
      </c>
      <c r="E81" s="57">
        <v>1965</v>
      </c>
      <c r="F81" s="57">
        <v>2020</v>
      </c>
      <c r="G81" s="58">
        <f t="shared" si="7"/>
        <v>55</v>
      </c>
      <c r="H81" s="58">
        <f t="shared" si="8"/>
        <v>0</v>
      </c>
      <c r="I81" s="39">
        <v>39818</v>
      </c>
      <c r="J81" s="42" t="s">
        <v>1030</v>
      </c>
      <c r="K81" s="59">
        <v>13476665</v>
      </c>
      <c r="L81" s="42" t="s">
        <v>1040</v>
      </c>
      <c r="M81" s="55"/>
      <c r="N81" s="42">
        <v>3174370058</v>
      </c>
      <c r="O81" s="85" t="s">
        <v>520</v>
      </c>
      <c r="P81" s="85" t="s">
        <v>1296</v>
      </c>
      <c r="Q81" s="85" t="s">
        <v>338</v>
      </c>
      <c r="R81" s="42"/>
      <c r="S81" s="72" t="s">
        <v>1289</v>
      </c>
      <c r="T81" s="41" t="s">
        <v>1370</v>
      </c>
      <c r="U81" s="43" t="s">
        <v>337</v>
      </c>
      <c r="V81" s="41" t="s">
        <v>1409</v>
      </c>
      <c r="W81" s="42">
        <v>4</v>
      </c>
      <c r="X81" s="44" t="s">
        <v>1049</v>
      </c>
      <c r="Y81" s="44" t="s">
        <v>1120</v>
      </c>
      <c r="Z81" s="44" t="s">
        <v>337</v>
      </c>
      <c r="AA81" s="44" t="s">
        <v>1052</v>
      </c>
      <c r="AB81" s="44" t="s">
        <v>1053</v>
      </c>
    </row>
    <row r="82" spans="1:28" s="28" customFormat="1" ht="13.8" x14ac:dyDescent="0.3">
      <c r="A82" s="55">
        <f t="shared" si="6"/>
        <v>81</v>
      </c>
      <c r="B82" s="36" t="s">
        <v>1015</v>
      </c>
      <c r="C82" s="41">
        <v>44</v>
      </c>
      <c r="D82" s="56">
        <v>27917</v>
      </c>
      <c r="E82" s="57">
        <v>1976</v>
      </c>
      <c r="F82" s="57">
        <v>2020</v>
      </c>
      <c r="G82" s="58">
        <f t="shared" si="7"/>
        <v>44</v>
      </c>
      <c r="H82" s="58">
        <f t="shared" si="8"/>
        <v>0</v>
      </c>
      <c r="I82" s="39">
        <v>39818</v>
      </c>
      <c r="J82" s="42" t="s">
        <v>1030</v>
      </c>
      <c r="K82" s="59">
        <v>60440932</v>
      </c>
      <c r="L82" s="42" t="s">
        <v>1041</v>
      </c>
      <c r="M82" s="42">
        <v>3163953901</v>
      </c>
      <c r="N82" s="42">
        <v>3176352544</v>
      </c>
      <c r="O82" s="85" t="s">
        <v>532</v>
      </c>
      <c r="P82" s="85" t="s">
        <v>1300</v>
      </c>
      <c r="Q82" s="85" t="s">
        <v>338</v>
      </c>
      <c r="R82" s="42"/>
      <c r="S82" s="72">
        <v>3112293533</v>
      </c>
      <c r="T82" s="41" t="s">
        <v>1371</v>
      </c>
      <c r="U82" s="43" t="s">
        <v>1398</v>
      </c>
      <c r="V82" s="41" t="s">
        <v>1406</v>
      </c>
      <c r="W82" s="42">
        <v>2</v>
      </c>
      <c r="X82" s="44" t="s">
        <v>1088</v>
      </c>
      <c r="Y82" s="44" t="s">
        <v>1072</v>
      </c>
      <c r="Z82" s="44" t="s">
        <v>1121</v>
      </c>
      <c r="AA82" s="44" t="s">
        <v>1070</v>
      </c>
      <c r="AB82" s="44" t="s">
        <v>1055</v>
      </c>
    </row>
    <row r="83" spans="1:28" s="28" customFormat="1" ht="24.6" x14ac:dyDescent="0.3">
      <c r="A83" s="55">
        <f t="shared" si="6"/>
        <v>82</v>
      </c>
      <c r="B83" s="36" t="s">
        <v>1016</v>
      </c>
      <c r="C83" s="41">
        <v>45</v>
      </c>
      <c r="D83" s="56">
        <v>27540</v>
      </c>
      <c r="E83" s="57">
        <v>1975</v>
      </c>
      <c r="F83" s="57">
        <v>2020</v>
      </c>
      <c r="G83" s="58">
        <f t="shared" si="7"/>
        <v>45</v>
      </c>
      <c r="H83" s="58">
        <f t="shared" si="8"/>
        <v>0</v>
      </c>
      <c r="I83" s="39">
        <v>40900</v>
      </c>
      <c r="J83" s="42" t="s">
        <v>1030</v>
      </c>
      <c r="K83" s="59">
        <v>88214322</v>
      </c>
      <c r="L83" s="42" t="s">
        <v>1040</v>
      </c>
      <c r="M83" s="42">
        <v>3178059955</v>
      </c>
      <c r="N83" s="42"/>
      <c r="O83" s="85" t="s">
        <v>1250</v>
      </c>
      <c r="P83" s="85" t="s">
        <v>1320</v>
      </c>
      <c r="Q83" s="85" t="s">
        <v>338</v>
      </c>
      <c r="R83" s="42"/>
      <c r="S83" s="72">
        <v>3158464413</v>
      </c>
      <c r="T83" s="41" t="s">
        <v>1372</v>
      </c>
      <c r="U83" s="43" t="s">
        <v>1399</v>
      </c>
      <c r="V83" s="41" t="s">
        <v>1405</v>
      </c>
      <c r="W83" s="42">
        <v>2</v>
      </c>
      <c r="X83" s="44" t="s">
        <v>1088</v>
      </c>
      <c r="Y83" s="44" t="s">
        <v>1072</v>
      </c>
      <c r="Z83" s="44" t="s">
        <v>1086</v>
      </c>
      <c r="AA83" s="44" t="s">
        <v>1052</v>
      </c>
      <c r="AB83" s="44" t="s">
        <v>1055</v>
      </c>
    </row>
    <row r="84" spans="1:28" s="28" customFormat="1" ht="13.8" x14ac:dyDescent="0.3">
      <c r="A84" s="55">
        <f t="shared" si="6"/>
        <v>83</v>
      </c>
      <c r="B84" s="36" t="s">
        <v>1017</v>
      </c>
      <c r="C84" s="41">
        <v>22</v>
      </c>
      <c r="D84" s="56">
        <v>35774</v>
      </c>
      <c r="E84" s="57">
        <v>1997</v>
      </c>
      <c r="F84" s="57">
        <v>2020</v>
      </c>
      <c r="G84" s="58">
        <f t="shared" si="7"/>
        <v>23</v>
      </c>
      <c r="H84" s="58">
        <f t="shared" si="8"/>
        <v>1</v>
      </c>
      <c r="I84" s="39">
        <v>43833</v>
      </c>
      <c r="J84" s="42" t="s">
        <v>1030</v>
      </c>
      <c r="K84" s="59">
        <v>1093793183</v>
      </c>
      <c r="L84" s="42" t="s">
        <v>1040</v>
      </c>
      <c r="M84" s="42">
        <v>3105519795</v>
      </c>
      <c r="N84" s="42"/>
      <c r="O84" s="85" t="s">
        <v>520</v>
      </c>
      <c r="P84" s="85" t="s">
        <v>1296</v>
      </c>
      <c r="Q84" s="85" t="s">
        <v>338</v>
      </c>
      <c r="R84" s="42"/>
      <c r="S84" s="72">
        <v>5514116</v>
      </c>
      <c r="T84" s="41" t="s">
        <v>1373</v>
      </c>
      <c r="U84" s="43" t="s">
        <v>1122</v>
      </c>
      <c r="V84" s="41" t="s">
        <v>1408</v>
      </c>
      <c r="W84" s="42">
        <v>0</v>
      </c>
      <c r="X84" s="44" t="s">
        <v>1113</v>
      </c>
      <c r="Y84" s="44" t="s">
        <v>1114</v>
      </c>
      <c r="Z84" s="44" t="s">
        <v>1122</v>
      </c>
      <c r="AA84" s="44" t="s">
        <v>1052</v>
      </c>
      <c r="AB84" s="44" t="s">
        <v>1055</v>
      </c>
    </row>
    <row r="85" spans="1:28" s="28" customFormat="1" ht="13.8" x14ac:dyDescent="0.3">
      <c r="A85" s="55">
        <f t="shared" si="6"/>
        <v>84</v>
      </c>
      <c r="B85" s="36" t="s">
        <v>1018</v>
      </c>
      <c r="C85" s="41">
        <v>27</v>
      </c>
      <c r="D85" s="56">
        <v>34164</v>
      </c>
      <c r="E85" s="57">
        <v>1993</v>
      </c>
      <c r="F85" s="57">
        <v>2020</v>
      </c>
      <c r="G85" s="58">
        <f t="shared" si="7"/>
        <v>27</v>
      </c>
      <c r="H85" s="58">
        <f t="shared" si="8"/>
        <v>0</v>
      </c>
      <c r="I85" s="39">
        <v>43648</v>
      </c>
      <c r="J85" s="42" t="s">
        <v>1030</v>
      </c>
      <c r="K85" s="59">
        <v>1093768333</v>
      </c>
      <c r="L85" s="42" t="s">
        <v>1041</v>
      </c>
      <c r="M85" s="42">
        <v>3204772200</v>
      </c>
      <c r="N85" s="42"/>
      <c r="O85" s="85" t="s">
        <v>1193</v>
      </c>
      <c r="P85" s="85" t="s">
        <v>1194</v>
      </c>
      <c r="Q85" s="82" t="s">
        <v>1188</v>
      </c>
      <c r="R85" s="42">
        <v>4</v>
      </c>
      <c r="S85" s="72" t="s">
        <v>1195</v>
      </c>
      <c r="T85" s="41" t="s">
        <v>1196</v>
      </c>
      <c r="U85" s="43" t="s">
        <v>1400</v>
      </c>
      <c r="V85" s="41" t="s">
        <v>1406</v>
      </c>
      <c r="W85" s="42">
        <v>1</v>
      </c>
      <c r="X85" s="44" t="s">
        <v>1075</v>
      </c>
      <c r="Y85" s="44" t="s">
        <v>1076</v>
      </c>
      <c r="Z85" s="44" t="s">
        <v>1077</v>
      </c>
      <c r="AA85" s="44" t="s">
        <v>1059</v>
      </c>
      <c r="AB85" s="44" t="s">
        <v>1055</v>
      </c>
    </row>
    <row r="86" spans="1:28" s="28" customFormat="1" ht="13.8" x14ac:dyDescent="0.3">
      <c r="A86" s="55">
        <f t="shared" si="6"/>
        <v>85</v>
      </c>
      <c r="B86" s="36" t="s">
        <v>1019</v>
      </c>
      <c r="C86" s="41">
        <v>32</v>
      </c>
      <c r="D86" s="56">
        <v>32363</v>
      </c>
      <c r="E86" s="57">
        <v>1988</v>
      </c>
      <c r="F86" s="57">
        <v>2020</v>
      </c>
      <c r="G86" s="58">
        <f t="shared" si="7"/>
        <v>32</v>
      </c>
      <c r="H86" s="58">
        <f t="shared" si="8"/>
        <v>0</v>
      </c>
      <c r="I86" s="39">
        <v>42769</v>
      </c>
      <c r="J86" s="42" t="s">
        <v>1030</v>
      </c>
      <c r="K86" s="59">
        <v>1093753519</v>
      </c>
      <c r="L86" s="42" t="s">
        <v>1040</v>
      </c>
      <c r="M86" s="42">
        <v>3017094874</v>
      </c>
      <c r="N86" s="42">
        <v>3153879840</v>
      </c>
      <c r="O86" s="85" t="s">
        <v>1211</v>
      </c>
      <c r="P86" s="85" t="s">
        <v>1321</v>
      </c>
      <c r="Q86" s="85" t="s">
        <v>338</v>
      </c>
      <c r="R86" s="42"/>
      <c r="S86" s="72">
        <v>3017094874</v>
      </c>
      <c r="T86" s="41" t="s">
        <v>1374</v>
      </c>
      <c r="U86" s="43" t="s">
        <v>1401</v>
      </c>
      <c r="V86" s="41" t="s">
        <v>1407</v>
      </c>
      <c r="W86" s="42">
        <v>1</v>
      </c>
      <c r="X86" s="44" t="s">
        <v>1056</v>
      </c>
      <c r="Y86" s="44" t="s">
        <v>1050</v>
      </c>
      <c r="Z86" s="44" t="s">
        <v>337</v>
      </c>
      <c r="AA86" s="44" t="s">
        <v>1052</v>
      </c>
      <c r="AB86" s="44" t="s">
        <v>1058</v>
      </c>
    </row>
    <row r="87" spans="1:28" s="28" customFormat="1" ht="13.8" x14ac:dyDescent="0.3">
      <c r="A87" s="55">
        <f t="shared" si="6"/>
        <v>86</v>
      </c>
      <c r="B87" s="36" t="s">
        <v>1020</v>
      </c>
      <c r="C87" s="41">
        <v>34</v>
      </c>
      <c r="D87" s="56">
        <v>31514</v>
      </c>
      <c r="E87" s="57">
        <v>1986</v>
      </c>
      <c r="F87" s="57">
        <v>2020</v>
      </c>
      <c r="G87" s="58">
        <f t="shared" si="7"/>
        <v>34</v>
      </c>
      <c r="H87" s="58">
        <f t="shared" si="8"/>
        <v>0</v>
      </c>
      <c r="I87" s="39">
        <v>42808</v>
      </c>
      <c r="J87" s="42" t="s">
        <v>1030</v>
      </c>
      <c r="K87" s="59">
        <v>1090369588</v>
      </c>
      <c r="L87" s="42" t="s">
        <v>1040</v>
      </c>
      <c r="M87" s="42">
        <v>3114099753</v>
      </c>
      <c r="O87" s="85" t="s">
        <v>1204</v>
      </c>
      <c r="P87" s="85" t="s">
        <v>1322</v>
      </c>
      <c r="Q87" s="82" t="s">
        <v>1188</v>
      </c>
      <c r="R87" s="55">
        <v>9</v>
      </c>
      <c r="S87" s="72">
        <v>3123018278</v>
      </c>
      <c r="T87" s="41" t="s">
        <v>1375</v>
      </c>
      <c r="U87" s="43" t="s">
        <v>337</v>
      </c>
      <c r="V87" s="41" t="s">
        <v>1405</v>
      </c>
      <c r="W87" s="42">
        <v>1</v>
      </c>
      <c r="X87" s="44" t="s">
        <v>1056</v>
      </c>
      <c r="Y87" s="44" t="s">
        <v>1050</v>
      </c>
      <c r="Z87" s="44" t="s">
        <v>337</v>
      </c>
      <c r="AA87" s="44" t="s">
        <v>1052</v>
      </c>
      <c r="AB87" s="44" t="s">
        <v>1055</v>
      </c>
    </row>
    <row r="88" spans="1:28" s="28" customFormat="1" ht="13.8" x14ac:dyDescent="0.3">
      <c r="A88" s="55">
        <f t="shared" si="6"/>
        <v>87</v>
      </c>
      <c r="B88" s="36" t="s">
        <v>1021</v>
      </c>
      <c r="C88" s="41">
        <v>25</v>
      </c>
      <c r="D88" s="56">
        <v>34680</v>
      </c>
      <c r="E88" s="57">
        <v>1994</v>
      </c>
      <c r="F88" s="57">
        <v>2020</v>
      </c>
      <c r="G88" s="58">
        <f t="shared" si="7"/>
        <v>26</v>
      </c>
      <c r="H88" s="58">
        <f t="shared" si="8"/>
        <v>1</v>
      </c>
      <c r="I88" s="39">
        <v>42808</v>
      </c>
      <c r="J88" s="42" t="s">
        <v>1030</v>
      </c>
      <c r="K88" s="59">
        <v>1127051357</v>
      </c>
      <c r="L88" s="42" t="s">
        <v>1040</v>
      </c>
      <c r="M88" s="55"/>
      <c r="N88" s="42">
        <v>3176379614</v>
      </c>
      <c r="O88" s="85" t="s">
        <v>1253</v>
      </c>
      <c r="P88" s="85" t="s">
        <v>1323</v>
      </c>
      <c r="Q88" s="85" t="s">
        <v>1175</v>
      </c>
      <c r="R88" s="42"/>
      <c r="S88" s="72">
        <v>3144559060</v>
      </c>
      <c r="T88" s="41" t="s">
        <v>1376</v>
      </c>
      <c r="U88" s="43" t="s">
        <v>337</v>
      </c>
      <c r="V88" s="41" t="s">
        <v>1405</v>
      </c>
      <c r="W88" s="42">
        <v>2</v>
      </c>
      <c r="X88" s="44" t="s">
        <v>1049</v>
      </c>
      <c r="Y88" s="44" t="s">
        <v>1050</v>
      </c>
      <c r="Z88" s="44" t="s">
        <v>337</v>
      </c>
      <c r="AA88" s="44" t="s">
        <v>1052</v>
      </c>
      <c r="AB88" s="44" t="s">
        <v>1055</v>
      </c>
    </row>
    <row r="89" spans="1:28" s="28" customFormat="1" ht="13.8" x14ac:dyDescent="0.3">
      <c r="A89" s="55">
        <f t="shared" si="6"/>
        <v>88</v>
      </c>
      <c r="B89" s="36" t="s">
        <v>1022</v>
      </c>
      <c r="C89" s="41">
        <v>28</v>
      </c>
      <c r="D89" s="56">
        <v>33488</v>
      </c>
      <c r="E89" s="57">
        <v>1991</v>
      </c>
      <c r="F89" s="57">
        <v>2020</v>
      </c>
      <c r="G89" s="58">
        <f t="shared" si="7"/>
        <v>29</v>
      </c>
      <c r="H89" s="58">
        <f t="shared" si="8"/>
        <v>1</v>
      </c>
      <c r="I89" s="39">
        <v>40619</v>
      </c>
      <c r="J89" s="42" t="s">
        <v>1030</v>
      </c>
      <c r="K89" s="59">
        <v>1090439853</v>
      </c>
      <c r="L89" s="42" t="s">
        <v>1041</v>
      </c>
      <c r="M89" s="42">
        <v>3007584214</v>
      </c>
      <c r="N89" s="42"/>
      <c r="O89" s="85" t="s">
        <v>1190</v>
      </c>
      <c r="P89" s="85" t="s">
        <v>1275</v>
      </c>
      <c r="Q89" s="82" t="s">
        <v>1188</v>
      </c>
      <c r="R89" s="42">
        <v>4</v>
      </c>
      <c r="S89" s="72">
        <v>3102807720</v>
      </c>
      <c r="T89" s="41" t="s">
        <v>1377</v>
      </c>
      <c r="U89" s="43" t="s">
        <v>1384</v>
      </c>
      <c r="V89" s="41" t="s">
        <v>1407</v>
      </c>
      <c r="W89" s="42">
        <v>0</v>
      </c>
      <c r="X89" s="44" t="s">
        <v>1075</v>
      </c>
      <c r="Y89" s="44" t="s">
        <v>1092</v>
      </c>
      <c r="Z89" s="44" t="s">
        <v>1093</v>
      </c>
      <c r="AA89" s="44" t="s">
        <v>1059</v>
      </c>
      <c r="AB89" s="44" t="s">
        <v>1055</v>
      </c>
    </row>
    <row r="90" spans="1:28" s="28" customFormat="1" ht="13.8" x14ac:dyDescent="0.3">
      <c r="A90" s="55">
        <f t="shared" si="6"/>
        <v>89</v>
      </c>
      <c r="B90" s="36" t="s">
        <v>1023</v>
      </c>
      <c r="C90" s="41">
        <v>45</v>
      </c>
      <c r="D90" s="56">
        <v>27456</v>
      </c>
      <c r="E90" s="57">
        <v>1975</v>
      </c>
      <c r="F90" s="57">
        <v>2020</v>
      </c>
      <c r="G90" s="58">
        <f t="shared" si="7"/>
        <v>45</v>
      </c>
      <c r="H90" s="58">
        <f t="shared" si="8"/>
        <v>0</v>
      </c>
      <c r="I90" s="39">
        <v>39387</v>
      </c>
      <c r="J90" s="42" t="s">
        <v>1030</v>
      </c>
      <c r="K90" s="59">
        <v>88289033</v>
      </c>
      <c r="L90" s="42" t="s">
        <v>1040</v>
      </c>
      <c r="M90" s="42">
        <v>3022719930</v>
      </c>
      <c r="N90" s="42">
        <v>3158935718</v>
      </c>
      <c r="O90" s="85" t="s">
        <v>1219</v>
      </c>
      <c r="P90" s="85" t="s">
        <v>1324</v>
      </c>
      <c r="Q90" s="85" t="s">
        <v>338</v>
      </c>
      <c r="R90" s="42"/>
      <c r="S90" s="72">
        <v>3185146181</v>
      </c>
      <c r="T90" s="41" t="s">
        <v>1378</v>
      </c>
      <c r="U90" s="43" t="s">
        <v>1068</v>
      </c>
      <c r="V90" s="41" t="s">
        <v>1405</v>
      </c>
      <c r="W90" s="42">
        <v>4</v>
      </c>
      <c r="X90" s="44" t="s">
        <v>1056</v>
      </c>
      <c r="Y90" s="44" t="s">
        <v>1050</v>
      </c>
      <c r="Z90" s="44" t="s">
        <v>1068</v>
      </c>
      <c r="AA90" s="44" t="s">
        <v>1059</v>
      </c>
      <c r="AB90" s="44" t="s">
        <v>1058</v>
      </c>
    </row>
    <row r="91" spans="1:28" s="28" customFormat="1" ht="13.8" x14ac:dyDescent="0.3">
      <c r="A91" s="55">
        <f t="shared" si="6"/>
        <v>90</v>
      </c>
      <c r="B91" s="36" t="s">
        <v>1024</v>
      </c>
      <c r="C91" s="41">
        <v>55</v>
      </c>
      <c r="D91" s="56">
        <v>23782</v>
      </c>
      <c r="E91" s="57">
        <v>1965</v>
      </c>
      <c r="F91" s="57">
        <v>2020</v>
      </c>
      <c r="G91" s="58">
        <f t="shared" si="7"/>
        <v>55</v>
      </c>
      <c r="H91" s="58">
        <f t="shared" si="8"/>
        <v>0</v>
      </c>
      <c r="I91" s="39">
        <v>39706</v>
      </c>
      <c r="J91" s="42" t="s">
        <v>1030</v>
      </c>
      <c r="K91" s="59">
        <v>13475645</v>
      </c>
      <c r="L91" s="42" t="s">
        <v>1040</v>
      </c>
      <c r="M91" s="55"/>
      <c r="N91" s="42">
        <v>3157827501</v>
      </c>
      <c r="O91" s="85" t="s">
        <v>1288</v>
      </c>
      <c r="P91" s="85" t="s">
        <v>1325</v>
      </c>
      <c r="Q91" s="82" t="s">
        <v>1188</v>
      </c>
      <c r="R91" s="42">
        <v>8</v>
      </c>
      <c r="S91" s="72">
        <v>5816563</v>
      </c>
      <c r="T91" s="41" t="s">
        <v>1379</v>
      </c>
      <c r="U91" s="43" t="s">
        <v>1402</v>
      </c>
      <c r="V91" s="41" t="s">
        <v>1405</v>
      </c>
      <c r="W91" s="42">
        <v>0</v>
      </c>
      <c r="X91" s="44" t="s">
        <v>1056</v>
      </c>
      <c r="Y91" s="44" t="s">
        <v>1067</v>
      </c>
      <c r="Z91" s="44" t="s">
        <v>1069</v>
      </c>
      <c r="AA91" s="44" t="s">
        <v>1052</v>
      </c>
      <c r="AB91" s="44" t="s">
        <v>1058</v>
      </c>
    </row>
    <row r="92" spans="1:28" s="28" customFormat="1" ht="13.8" x14ac:dyDescent="0.3">
      <c r="A92" s="55">
        <f t="shared" si="6"/>
        <v>91</v>
      </c>
      <c r="B92" s="36" t="s">
        <v>1025</v>
      </c>
      <c r="C92" s="41">
        <v>51</v>
      </c>
      <c r="D92" s="56">
        <v>24890</v>
      </c>
      <c r="E92" s="57">
        <v>1968</v>
      </c>
      <c r="F92" s="57">
        <v>2020</v>
      </c>
      <c r="G92" s="58">
        <f t="shared" si="7"/>
        <v>52</v>
      </c>
      <c r="H92" s="58">
        <f t="shared" si="8"/>
        <v>1</v>
      </c>
      <c r="I92" s="39">
        <v>39706</v>
      </c>
      <c r="J92" s="42" t="s">
        <v>1030</v>
      </c>
      <c r="K92" s="59">
        <v>13491406</v>
      </c>
      <c r="L92" s="42" t="s">
        <v>1040</v>
      </c>
      <c r="M92" s="42">
        <v>3103094007</v>
      </c>
      <c r="N92" s="42">
        <v>3157857399</v>
      </c>
      <c r="O92" s="85" t="s">
        <v>1232</v>
      </c>
      <c r="P92" s="85" t="s">
        <v>1325</v>
      </c>
      <c r="Q92" s="82" t="s">
        <v>1188</v>
      </c>
      <c r="R92" s="42">
        <v>8</v>
      </c>
      <c r="S92" s="42">
        <v>3138689409</v>
      </c>
      <c r="T92" s="41" t="s">
        <v>1380</v>
      </c>
      <c r="U92" s="43" t="s">
        <v>337</v>
      </c>
      <c r="V92" s="41" t="s">
        <v>1405</v>
      </c>
      <c r="W92" s="42">
        <v>3</v>
      </c>
      <c r="X92" s="44" t="s">
        <v>1049</v>
      </c>
      <c r="Y92" s="44" t="s">
        <v>1091</v>
      </c>
      <c r="Z92" s="44" t="s">
        <v>337</v>
      </c>
      <c r="AA92" s="44" t="s">
        <v>1057</v>
      </c>
      <c r="AB92" s="44" t="s">
        <v>1055</v>
      </c>
    </row>
    <row r="93" spans="1:28" s="7" customFormat="1" x14ac:dyDescent="0.25">
      <c r="A93" s="6"/>
      <c r="E93" s="8"/>
      <c r="G93" s="6"/>
      <c r="H93" s="6"/>
      <c r="I93" s="6"/>
      <c r="J93" s="6"/>
      <c r="K93" s="9"/>
      <c r="L93" s="6"/>
      <c r="M93" s="6"/>
      <c r="N93" s="6"/>
      <c r="O93" s="90"/>
      <c r="P93" s="90"/>
      <c r="Q93" s="90"/>
      <c r="R93" s="6"/>
      <c r="S93" s="6"/>
      <c r="T93" s="6"/>
      <c r="U93" s="13"/>
      <c r="W93" s="6"/>
    </row>
    <row r="94" spans="1:28" s="7" customFormat="1" x14ac:dyDescent="0.25">
      <c r="A94" s="6"/>
      <c r="E94" s="8"/>
      <c r="G94" s="6"/>
      <c r="H94" s="6"/>
      <c r="I94" s="6"/>
      <c r="J94" s="6"/>
      <c r="K94" s="9"/>
      <c r="L94" s="6"/>
      <c r="M94" s="6" t="s">
        <v>1137</v>
      </c>
      <c r="N94" s="6">
        <v>54</v>
      </c>
      <c r="O94" s="90"/>
      <c r="P94" s="90"/>
      <c r="Q94" s="90"/>
      <c r="R94" s="6"/>
      <c r="S94" s="6"/>
      <c r="T94" s="6"/>
      <c r="U94" s="13"/>
      <c r="W94" s="6"/>
    </row>
    <row r="95" spans="1:28" s="7" customFormat="1" x14ac:dyDescent="0.25">
      <c r="A95" s="6"/>
      <c r="E95" s="8"/>
      <c r="G95" s="6"/>
      <c r="H95" s="6"/>
      <c r="I95" s="6"/>
      <c r="J95" s="6"/>
      <c r="K95" s="9"/>
      <c r="L95" s="6"/>
      <c r="M95" s="6" t="s">
        <v>1138</v>
      </c>
      <c r="N95" s="6">
        <v>7</v>
      </c>
      <c r="O95" s="90"/>
      <c r="P95" s="90"/>
      <c r="Q95" s="90"/>
      <c r="R95" s="6"/>
      <c r="S95" s="6"/>
      <c r="T95" s="6"/>
      <c r="U95" s="13"/>
      <c r="W95" s="6"/>
    </row>
    <row r="96" spans="1:28" s="7" customFormat="1" x14ac:dyDescent="0.25">
      <c r="A96" s="6"/>
      <c r="B96" s="61" t="s">
        <v>1083</v>
      </c>
      <c r="C96" s="61">
        <v>1</v>
      </c>
      <c r="D96" s="62">
        <f>C96/C111</f>
        <v>1.1363636363636364E-2</v>
      </c>
      <c r="E96" s="11"/>
      <c r="F96" s="30"/>
      <c r="G96" s="10"/>
      <c r="H96" s="10"/>
      <c r="I96" s="10"/>
      <c r="J96" s="10"/>
      <c r="K96" s="12"/>
      <c r="L96" s="10"/>
      <c r="M96" s="6" t="s">
        <v>1139</v>
      </c>
      <c r="N96" s="6">
        <f>N94-N95</f>
        <v>47</v>
      </c>
      <c r="O96" s="90"/>
      <c r="P96" s="90"/>
      <c r="Q96" s="90"/>
      <c r="R96" s="6"/>
      <c r="S96" s="6"/>
      <c r="T96" s="6"/>
      <c r="U96" s="13"/>
      <c r="W96" s="6"/>
    </row>
    <row r="97" spans="1:23" s="7" customFormat="1" x14ac:dyDescent="0.25">
      <c r="A97" s="6"/>
      <c r="B97" s="61" t="s">
        <v>1161</v>
      </c>
      <c r="C97" s="61">
        <v>10</v>
      </c>
      <c r="D97" s="62">
        <f>C97/C111</f>
        <v>0.11363636363636363</v>
      </c>
      <c r="E97" s="11"/>
      <c r="F97" s="30"/>
      <c r="G97" s="10"/>
      <c r="H97" s="10"/>
      <c r="I97" s="10"/>
      <c r="J97" s="10"/>
      <c r="K97" s="12"/>
      <c r="L97" s="10"/>
      <c r="M97" s="6" t="s">
        <v>1026</v>
      </c>
      <c r="N97" s="6">
        <v>8</v>
      </c>
      <c r="O97" s="90"/>
      <c r="P97" s="90"/>
      <c r="Q97" s="90"/>
      <c r="R97" s="6"/>
      <c r="S97" s="6"/>
      <c r="T97" s="6"/>
      <c r="U97" s="13"/>
      <c r="W97" s="6"/>
    </row>
    <row r="98" spans="1:23" s="7" customFormat="1" x14ac:dyDescent="0.25">
      <c r="A98" s="6"/>
      <c r="B98" s="61" t="s">
        <v>1162</v>
      </c>
      <c r="C98" s="61">
        <v>3</v>
      </c>
      <c r="D98" s="62">
        <f>C98/C111</f>
        <v>3.4090909090909088E-2</v>
      </c>
      <c r="E98" s="11"/>
      <c r="F98" s="30"/>
      <c r="G98" s="10"/>
      <c r="H98" s="10"/>
      <c r="I98" s="10"/>
      <c r="J98" s="10"/>
      <c r="K98" s="12"/>
      <c r="L98" s="10"/>
      <c r="M98" s="10" t="s">
        <v>1140</v>
      </c>
      <c r="N98" s="10">
        <v>4</v>
      </c>
      <c r="O98" s="91"/>
      <c r="P98" s="91"/>
      <c r="Q98" s="91"/>
      <c r="R98" s="10"/>
      <c r="S98" s="10"/>
      <c r="T98" s="10"/>
      <c r="U98" s="13"/>
      <c r="W98" s="6"/>
    </row>
    <row r="99" spans="1:23" s="7" customFormat="1" x14ac:dyDescent="0.25">
      <c r="A99" s="6"/>
      <c r="B99" s="61" t="s">
        <v>1073</v>
      </c>
      <c r="C99" s="61">
        <v>4</v>
      </c>
      <c r="D99" s="62">
        <f>C99/C111</f>
        <v>4.5454545454545456E-2</v>
      </c>
      <c r="E99" s="11"/>
      <c r="F99" s="30"/>
      <c r="G99" s="10"/>
      <c r="H99" s="10"/>
      <c r="I99" s="10"/>
      <c r="J99" s="10"/>
      <c r="K99" s="12"/>
      <c r="L99" s="10"/>
      <c r="M99" s="10" t="s">
        <v>1156</v>
      </c>
      <c r="N99" s="10">
        <v>3</v>
      </c>
      <c r="O99" s="91"/>
      <c r="P99" s="91"/>
      <c r="Q99" s="91"/>
      <c r="R99" s="10"/>
      <c r="S99" s="10"/>
      <c r="T99" s="10"/>
      <c r="U99" s="13"/>
      <c r="W99" s="6"/>
    </row>
    <row r="100" spans="1:23" s="7" customFormat="1" x14ac:dyDescent="0.25">
      <c r="A100" s="6"/>
      <c r="B100" s="61" t="s">
        <v>1157</v>
      </c>
      <c r="C100" s="61">
        <v>2</v>
      </c>
      <c r="D100" s="62">
        <f>C100/C111</f>
        <v>2.2727272727272728E-2</v>
      </c>
      <c r="E100" s="8"/>
      <c r="G100" s="6"/>
      <c r="H100" s="10"/>
      <c r="I100" s="6"/>
      <c r="J100" s="6"/>
      <c r="K100" s="9"/>
      <c r="L100" s="6"/>
      <c r="N100" s="6">
        <f>SUM(N96:N99)</f>
        <v>62</v>
      </c>
      <c r="O100" s="90"/>
      <c r="P100" s="90"/>
      <c r="Q100" s="90"/>
      <c r="R100" s="6"/>
      <c r="S100" s="6"/>
      <c r="T100" s="6"/>
      <c r="U100" s="13"/>
      <c r="W100" s="6"/>
    </row>
    <row r="101" spans="1:23" s="7" customFormat="1" x14ac:dyDescent="0.25">
      <c r="A101" s="6"/>
      <c r="B101" s="61" t="s">
        <v>1158</v>
      </c>
      <c r="C101" s="61">
        <v>22</v>
      </c>
      <c r="D101" s="62">
        <f>C101/C111</f>
        <v>0.25</v>
      </c>
      <c r="E101" s="8"/>
      <c r="G101" s="6"/>
      <c r="H101" s="10"/>
      <c r="I101" s="6"/>
      <c r="J101" s="6"/>
      <c r="K101" s="9"/>
      <c r="L101" s="6"/>
      <c r="M101" s="24" t="s">
        <v>1141</v>
      </c>
      <c r="N101" s="25">
        <v>64</v>
      </c>
      <c r="O101" s="92"/>
      <c r="P101" s="92"/>
      <c r="Q101" s="92"/>
      <c r="R101" s="25"/>
      <c r="S101" s="25"/>
      <c r="T101" s="25"/>
      <c r="U101" s="13"/>
      <c r="W101" s="6"/>
    </row>
    <row r="102" spans="1:23" x14ac:dyDescent="0.25">
      <c r="B102" s="61" t="s">
        <v>1159</v>
      </c>
      <c r="C102" s="61">
        <v>6</v>
      </c>
      <c r="D102" s="62">
        <f>C102/C111</f>
        <v>6.8181818181818177E-2</v>
      </c>
      <c r="N102" s="10">
        <f>N100-N101</f>
        <v>-2</v>
      </c>
    </row>
    <row r="103" spans="1:23" x14ac:dyDescent="0.25">
      <c r="B103" s="61" t="s">
        <v>1160</v>
      </c>
      <c r="C103" s="61">
        <v>23</v>
      </c>
      <c r="D103" s="62">
        <f>C103/C111</f>
        <v>0.26136363636363635</v>
      </c>
    </row>
    <row r="104" spans="1:23" x14ac:dyDescent="0.25">
      <c r="B104" s="61" t="s">
        <v>1071</v>
      </c>
      <c r="C104" s="61">
        <v>1</v>
      </c>
      <c r="D104" s="62">
        <f>C104/C111</f>
        <v>1.1363636363636364E-2</v>
      </c>
    </row>
    <row r="105" spans="1:23" x14ac:dyDescent="0.25">
      <c r="B105" s="61" t="s">
        <v>1111</v>
      </c>
      <c r="C105" s="61">
        <v>1</v>
      </c>
      <c r="D105" s="62">
        <f>C105/C111</f>
        <v>1.1363636363636364E-2</v>
      </c>
    </row>
    <row r="106" spans="1:23" x14ac:dyDescent="0.25">
      <c r="B106" s="61" t="s">
        <v>1095</v>
      </c>
      <c r="C106" s="61">
        <v>2</v>
      </c>
      <c r="D106" s="62">
        <f>C106/C111</f>
        <v>2.2727272727272728E-2</v>
      </c>
    </row>
    <row r="107" spans="1:23" x14ac:dyDescent="0.25">
      <c r="B107" s="61" t="s">
        <v>1081</v>
      </c>
      <c r="C107" s="61">
        <v>4</v>
      </c>
      <c r="D107" s="62">
        <f>C107/C111</f>
        <v>4.5454545454545456E-2</v>
      </c>
    </row>
    <row r="108" spans="1:23" x14ac:dyDescent="0.25">
      <c r="B108" s="61" t="s">
        <v>1062</v>
      </c>
      <c r="C108" s="61">
        <v>2</v>
      </c>
      <c r="D108" s="62">
        <f>C108/C111</f>
        <v>2.2727272727272728E-2</v>
      </c>
    </row>
    <row r="109" spans="1:23" x14ac:dyDescent="0.25">
      <c r="B109" s="61" t="s">
        <v>1088</v>
      </c>
      <c r="C109" s="61">
        <v>7</v>
      </c>
      <c r="D109" s="62">
        <f>C109/C111</f>
        <v>7.9545454545454544E-2</v>
      </c>
      <c r="F109" s="446"/>
    </row>
    <row r="110" spans="1:23" x14ac:dyDescent="0.25">
      <c r="B110" s="61" t="s">
        <v>1163</v>
      </c>
      <c r="C110" s="61">
        <v>2</v>
      </c>
      <c r="D110" s="62">
        <f>C110/C111</f>
        <v>2.2727272727272728E-2</v>
      </c>
      <c r="F110" s="446"/>
    </row>
    <row r="111" spans="1:23" x14ac:dyDescent="0.25">
      <c r="C111" s="7">
        <f>SUBTOTAL(9,C96:C109)</f>
        <v>88</v>
      </c>
      <c r="D111" s="20">
        <f>SUM(D96:D109)</f>
        <v>0.99999999999999989</v>
      </c>
    </row>
    <row r="115" spans="1:23" x14ac:dyDescent="0.25">
      <c r="B115" s="63" t="s">
        <v>1026</v>
      </c>
    </row>
    <row r="116" spans="1:23" s="28" customFormat="1" x14ac:dyDescent="0.25">
      <c r="A116" s="55"/>
      <c r="E116" s="67"/>
      <c r="G116" s="55"/>
      <c r="H116" s="55"/>
      <c r="I116" s="55"/>
      <c r="J116" s="55"/>
      <c r="K116" s="68"/>
      <c r="L116" s="55"/>
      <c r="M116" s="55"/>
      <c r="N116" s="55"/>
      <c r="U116" s="70"/>
      <c r="W116" s="55"/>
    </row>
    <row r="117" spans="1:23" s="28" customFormat="1" ht="13.2" x14ac:dyDescent="0.25">
      <c r="A117" s="55">
        <v>1</v>
      </c>
      <c r="B117" s="66" t="s">
        <v>1142</v>
      </c>
      <c r="E117" s="67"/>
      <c r="G117" s="55"/>
      <c r="H117" s="55"/>
      <c r="I117" s="55"/>
      <c r="J117" s="55"/>
      <c r="K117" s="68"/>
      <c r="L117" s="55"/>
      <c r="M117" s="55"/>
      <c r="N117" s="69">
        <v>3175051007</v>
      </c>
      <c r="O117" s="96" t="s">
        <v>1455</v>
      </c>
      <c r="P117" s="96" t="s">
        <v>1456</v>
      </c>
      <c r="Q117" s="96" t="s">
        <v>1191</v>
      </c>
      <c r="R117" s="55">
        <v>9</v>
      </c>
      <c r="S117" s="97" t="s">
        <v>1457</v>
      </c>
      <c r="T117" s="96" t="s">
        <v>1458</v>
      </c>
      <c r="U117" s="70"/>
      <c r="W117" s="55"/>
    </row>
    <row r="118" spans="1:23" s="28" customFormat="1" ht="13.2" x14ac:dyDescent="0.25">
      <c r="A118" s="55">
        <f>+A117+1</f>
        <v>2</v>
      </c>
      <c r="B118" s="66" t="s">
        <v>1143</v>
      </c>
      <c r="E118" s="67"/>
      <c r="G118" s="55"/>
      <c r="H118" s="55"/>
      <c r="I118" s="55"/>
      <c r="J118" s="55"/>
      <c r="K118" s="68"/>
      <c r="L118" s="55"/>
      <c r="M118" s="55"/>
      <c r="N118" s="69">
        <v>3184581075</v>
      </c>
      <c r="O118" s="96" t="s">
        <v>1450</v>
      </c>
      <c r="P118" s="96" t="s">
        <v>755</v>
      </c>
      <c r="Q118" s="96" t="s">
        <v>1191</v>
      </c>
      <c r="R118" s="69">
        <v>5</v>
      </c>
      <c r="S118" s="97">
        <v>3102788985</v>
      </c>
      <c r="T118" s="96" t="s">
        <v>1451</v>
      </c>
      <c r="U118" s="70"/>
      <c r="W118" s="55"/>
    </row>
    <row r="119" spans="1:23" s="28" customFormat="1" ht="13.2" x14ac:dyDescent="0.25">
      <c r="A119" s="55">
        <f t="shared" ref="A119:A127" si="9">+A118+1</f>
        <v>3</v>
      </c>
      <c r="B119" s="66" t="s">
        <v>1144</v>
      </c>
      <c r="E119" s="67"/>
      <c r="G119" s="55"/>
      <c r="H119" s="55"/>
      <c r="I119" s="55"/>
      <c r="J119" s="55"/>
      <c r="K119" s="68"/>
      <c r="L119" s="55"/>
      <c r="M119" s="55"/>
      <c r="N119" s="69">
        <v>3184272272</v>
      </c>
      <c r="O119" s="96" t="s">
        <v>1459</v>
      </c>
      <c r="P119" s="96" t="s">
        <v>457</v>
      </c>
      <c r="Q119" s="96" t="s">
        <v>121</v>
      </c>
      <c r="R119" s="69"/>
      <c r="S119" s="96" t="s">
        <v>1460</v>
      </c>
      <c r="T119" s="96" t="s">
        <v>1461</v>
      </c>
      <c r="U119" s="70"/>
      <c r="W119" s="55"/>
    </row>
    <row r="120" spans="1:23" s="28" customFormat="1" ht="13.8" x14ac:dyDescent="0.3">
      <c r="A120" s="55">
        <f t="shared" si="9"/>
        <v>4</v>
      </c>
      <c r="B120" s="66" t="s">
        <v>1145</v>
      </c>
      <c r="E120" s="67"/>
      <c r="G120" s="55"/>
      <c r="H120" s="55"/>
      <c r="I120" s="55"/>
      <c r="J120" s="55"/>
      <c r="K120" s="68"/>
      <c r="L120" s="55"/>
      <c r="M120" s="55"/>
      <c r="N120" s="69">
        <v>3232757471</v>
      </c>
      <c r="O120" s="85" t="s">
        <v>1212</v>
      </c>
      <c r="P120" s="85" t="s">
        <v>1213</v>
      </c>
      <c r="Q120" s="85" t="s">
        <v>1181</v>
      </c>
      <c r="R120" s="69">
        <v>9</v>
      </c>
      <c r="S120" s="72">
        <v>3144356672</v>
      </c>
      <c r="T120" s="71" t="s">
        <v>1214</v>
      </c>
      <c r="U120" s="70"/>
      <c r="W120" s="55"/>
    </row>
    <row r="121" spans="1:23" s="28" customFormat="1" ht="13.8" x14ac:dyDescent="0.3">
      <c r="A121" s="55">
        <f t="shared" si="9"/>
        <v>5</v>
      </c>
      <c r="B121" s="66" t="s">
        <v>1146</v>
      </c>
      <c r="E121" s="67"/>
      <c r="G121" s="55"/>
      <c r="H121" s="55"/>
      <c r="I121" s="55"/>
      <c r="J121" s="55"/>
      <c r="K121" s="68"/>
      <c r="L121" s="55"/>
      <c r="M121" s="55"/>
      <c r="N121" s="69">
        <v>3152199128</v>
      </c>
      <c r="O121" s="85" t="s">
        <v>1233</v>
      </c>
      <c r="P121" s="85" t="s">
        <v>370</v>
      </c>
      <c r="Q121" s="85" t="s">
        <v>1191</v>
      </c>
      <c r="R121" s="69">
        <v>10</v>
      </c>
      <c r="S121" s="72">
        <v>3173913487</v>
      </c>
      <c r="T121" s="71" t="s">
        <v>1234</v>
      </c>
      <c r="U121" s="70"/>
      <c r="W121" s="55"/>
    </row>
    <row r="122" spans="1:23" s="28" customFormat="1" ht="13.2" x14ac:dyDescent="0.25">
      <c r="A122" s="55">
        <f t="shared" si="9"/>
        <v>6</v>
      </c>
      <c r="B122" s="66" t="s">
        <v>1147</v>
      </c>
      <c r="E122" s="67"/>
      <c r="G122" s="55"/>
      <c r="H122" s="55"/>
      <c r="I122" s="55"/>
      <c r="J122" s="55"/>
      <c r="K122" s="68"/>
      <c r="L122" s="55"/>
      <c r="M122" s="55"/>
      <c r="N122" s="69">
        <v>3162728639</v>
      </c>
      <c r="O122" s="96" t="s">
        <v>1448</v>
      </c>
      <c r="P122" s="96" t="s">
        <v>457</v>
      </c>
      <c r="Q122" s="96" t="s">
        <v>45</v>
      </c>
      <c r="R122" s="26"/>
      <c r="S122" s="97">
        <v>3132417294</v>
      </c>
      <c r="T122" s="96" t="s">
        <v>1449</v>
      </c>
      <c r="U122" s="70"/>
      <c r="W122" s="55"/>
    </row>
    <row r="123" spans="1:23" s="28" customFormat="1" ht="13.2" x14ac:dyDescent="0.25">
      <c r="A123" s="55">
        <f t="shared" si="9"/>
        <v>7</v>
      </c>
      <c r="B123" s="66" t="s">
        <v>1452</v>
      </c>
      <c r="E123" s="67"/>
      <c r="G123" s="55"/>
      <c r="H123" s="55"/>
      <c r="I123" s="55"/>
      <c r="J123" s="55"/>
      <c r="K123" s="68"/>
      <c r="L123" s="55"/>
      <c r="M123" s="55"/>
      <c r="N123" s="69">
        <v>3162720054</v>
      </c>
      <c r="O123" s="96" t="s">
        <v>1442</v>
      </c>
      <c r="P123" s="96" t="s">
        <v>1443</v>
      </c>
      <c r="Q123" s="96" t="s">
        <v>1181</v>
      </c>
      <c r="R123" s="69">
        <v>6</v>
      </c>
      <c r="S123" s="97">
        <v>3215535226</v>
      </c>
      <c r="T123" s="96" t="s">
        <v>1444</v>
      </c>
      <c r="U123" s="70"/>
      <c r="W123" s="55"/>
    </row>
    <row r="124" spans="1:23" s="28" customFormat="1" ht="13.2" x14ac:dyDescent="0.25">
      <c r="A124" s="55">
        <f t="shared" si="9"/>
        <v>8</v>
      </c>
      <c r="B124" s="66" t="s">
        <v>1148</v>
      </c>
      <c r="E124" s="67"/>
      <c r="G124" s="55"/>
      <c r="H124" s="55"/>
      <c r="I124" s="55"/>
      <c r="J124" s="55"/>
      <c r="K124" s="68"/>
      <c r="L124" s="55"/>
      <c r="M124" s="55"/>
      <c r="N124" s="69"/>
      <c r="O124" s="96" t="s">
        <v>1440</v>
      </c>
      <c r="P124" s="96" t="s">
        <v>211</v>
      </c>
      <c r="Q124" s="96" t="s">
        <v>45</v>
      </c>
      <c r="R124" s="26"/>
      <c r="S124" s="97">
        <v>3162925306</v>
      </c>
      <c r="T124" s="96" t="s">
        <v>1441</v>
      </c>
      <c r="U124" s="70"/>
      <c r="W124" s="55"/>
    </row>
    <row r="125" spans="1:23" s="28" customFormat="1" ht="13.2" x14ac:dyDescent="0.25">
      <c r="A125" s="55">
        <f t="shared" si="9"/>
        <v>9</v>
      </c>
      <c r="B125" s="66" t="s">
        <v>1027</v>
      </c>
      <c r="E125" s="67"/>
      <c r="G125" s="55"/>
      <c r="H125" s="55"/>
      <c r="I125" s="55"/>
      <c r="J125" s="55"/>
      <c r="K125" s="68"/>
      <c r="L125" s="55"/>
      <c r="M125" s="55"/>
      <c r="N125" s="69">
        <v>3184626431</v>
      </c>
      <c r="O125" s="96" t="s">
        <v>1462</v>
      </c>
      <c r="P125" s="96" t="s">
        <v>211</v>
      </c>
      <c r="Q125" s="96" t="s">
        <v>45</v>
      </c>
      <c r="R125" s="69"/>
      <c r="S125" s="97">
        <v>3225928544</v>
      </c>
      <c r="T125" s="96" t="s">
        <v>1463</v>
      </c>
      <c r="U125" s="70"/>
      <c r="W125" s="55"/>
    </row>
    <row r="126" spans="1:23" s="28" customFormat="1" ht="13.2" x14ac:dyDescent="0.25">
      <c r="A126" s="55">
        <f t="shared" si="9"/>
        <v>10</v>
      </c>
      <c r="B126" s="66" t="s">
        <v>1149</v>
      </c>
      <c r="E126" s="67"/>
      <c r="G126" s="55"/>
      <c r="H126" s="55"/>
      <c r="I126" s="55"/>
      <c r="J126" s="55"/>
      <c r="K126" s="68"/>
      <c r="L126" s="55"/>
      <c r="M126" s="55"/>
      <c r="N126" s="69"/>
      <c r="O126" s="96" t="s">
        <v>1445</v>
      </c>
      <c r="P126" s="96" t="s">
        <v>1446</v>
      </c>
      <c r="Q126" s="26"/>
      <c r="R126" s="69">
        <v>3</v>
      </c>
      <c r="S126" s="97">
        <v>3184443016</v>
      </c>
      <c r="T126" s="96" t="s">
        <v>1447</v>
      </c>
      <c r="U126" s="70"/>
      <c r="W126" s="55"/>
    </row>
    <row r="127" spans="1:23" s="28" customFormat="1" ht="13.2" x14ac:dyDescent="0.25">
      <c r="A127" s="55">
        <f t="shared" si="9"/>
        <v>11</v>
      </c>
      <c r="B127" s="66" t="s">
        <v>1150</v>
      </c>
      <c r="E127" s="67"/>
      <c r="G127" s="55"/>
      <c r="H127" s="55"/>
      <c r="I127" s="55"/>
      <c r="J127" s="55"/>
      <c r="K127" s="68"/>
      <c r="L127" s="55"/>
      <c r="M127" s="66">
        <v>3222321086</v>
      </c>
      <c r="N127" s="69"/>
      <c r="O127" s="96" t="s">
        <v>1465</v>
      </c>
      <c r="P127" s="96" t="s">
        <v>1466</v>
      </c>
      <c r="Q127" s="96" t="s">
        <v>1467</v>
      </c>
      <c r="R127" s="69">
        <v>3</v>
      </c>
      <c r="S127" s="96">
        <v>5761715</v>
      </c>
      <c r="T127" s="96" t="s">
        <v>1468</v>
      </c>
      <c r="U127" s="70"/>
      <c r="W127" s="55"/>
    </row>
    <row r="128" spans="1:23" ht="13.2" x14ac:dyDescent="0.25">
      <c r="B128" s="3" t="s">
        <v>1464</v>
      </c>
    </row>
    <row r="130" spans="2:2" x14ac:dyDescent="0.25">
      <c r="B130" s="30">
        <f>91+11</f>
        <v>102</v>
      </c>
    </row>
  </sheetData>
  <autoFilter ref="A1:AB1" xr:uid="{00000000-0009-0000-0000-000001000000}"/>
  <sortState xmlns:xlrd2="http://schemas.microsoft.com/office/spreadsheetml/2017/richdata2" ref="A1:X92">
    <sortCondition ref="B1:B92"/>
  </sortState>
  <mergeCells count="1">
    <mergeCell ref="F109:F110"/>
  </mergeCells>
  <pageMargins left="0.7" right="0.7" top="0.75" bottom="0.75" header="0.3" footer="0.3"/>
  <pageSetup orientation="portrait" horizontalDpi="4294967292"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87"/>
  <sheetViews>
    <sheetView workbookViewId="0">
      <selection activeCell="A3" sqref="A3"/>
    </sheetView>
  </sheetViews>
  <sheetFormatPr baseColWidth="10" defaultColWidth="14.44140625" defaultRowHeight="13.2" x14ac:dyDescent="0.25"/>
  <cols>
    <col min="1" max="1" width="15.88671875" bestFit="1" customWidth="1"/>
    <col min="2" max="2" width="40.109375" bestFit="1" customWidth="1"/>
    <col min="3" max="3" width="39.33203125" bestFit="1" customWidth="1"/>
    <col min="4" max="4" width="42.44140625" hidden="1" customWidth="1"/>
    <col min="5" max="5" width="18.33203125" hidden="1" customWidth="1"/>
    <col min="6" max="6" width="16.6640625" hidden="1" customWidth="1"/>
    <col min="7" max="7" width="19.33203125" hidden="1" customWidth="1"/>
    <col min="8" max="8" width="27.6640625" hidden="1" customWidth="1"/>
    <col min="9" max="9" width="39.44140625" hidden="1" customWidth="1"/>
    <col min="10" max="10" width="43.109375" hidden="1" customWidth="1"/>
    <col min="11" max="11" width="51.6640625" hidden="1" customWidth="1"/>
    <col min="12" max="12" width="37" hidden="1" customWidth="1"/>
    <col min="13" max="13" width="36.44140625" hidden="1" customWidth="1"/>
    <col min="14" max="14" width="37.44140625" hidden="1" customWidth="1"/>
    <col min="15" max="15" width="34.44140625" hidden="1" customWidth="1"/>
    <col min="16" max="16" width="28.88671875" bestFit="1" customWidth="1"/>
    <col min="17" max="17" width="63.88671875" bestFit="1" customWidth="1"/>
    <col min="18" max="18" width="18.5546875" bestFit="1" customWidth="1"/>
    <col min="19" max="19" width="81.6640625" bestFit="1" customWidth="1"/>
    <col min="20" max="20" width="97.33203125" bestFit="1" customWidth="1"/>
    <col min="21" max="21" width="24.109375" bestFit="1" customWidth="1"/>
    <col min="22" max="22" width="21.44140625" bestFit="1" customWidth="1"/>
    <col min="23" max="23" width="61.5546875" bestFit="1" customWidth="1"/>
    <col min="24" max="24" width="51" bestFit="1" customWidth="1"/>
    <col min="25" max="25" width="42.33203125" bestFit="1" customWidth="1"/>
    <col min="26" max="26" width="20.5546875" bestFit="1" customWidth="1"/>
    <col min="27" max="27" width="86.88671875" bestFit="1" customWidth="1"/>
    <col min="28" max="28" width="80.5546875" bestFit="1" customWidth="1"/>
    <col min="29" max="29" width="54.5546875" bestFit="1" customWidth="1"/>
    <col min="30" max="30" width="52.6640625" bestFit="1" customWidth="1"/>
    <col min="31" max="31" width="74.6640625" bestFit="1" customWidth="1"/>
    <col min="32" max="32" width="60.33203125" bestFit="1" customWidth="1"/>
    <col min="33" max="33" width="47" bestFit="1" customWidth="1"/>
    <col min="34" max="34" width="36" bestFit="1" customWidth="1"/>
    <col min="35" max="35" width="97.44140625" bestFit="1" customWidth="1"/>
    <col min="36" max="36" width="206.88671875" bestFit="1" customWidth="1"/>
    <col min="37" max="42" width="21.5546875" customWidth="1"/>
  </cols>
  <sheetData>
    <row r="1" spans="1:36" x14ac:dyDescent="0.25">
      <c r="A1" s="120" t="s">
        <v>0</v>
      </c>
      <c r="B1" s="120" t="s">
        <v>1</v>
      </c>
      <c r="C1" s="120" t="s">
        <v>2</v>
      </c>
      <c r="D1" s="120" t="s">
        <v>3</v>
      </c>
      <c r="E1" s="120" t="s">
        <v>4</v>
      </c>
      <c r="F1" s="120" t="s">
        <v>5</v>
      </c>
      <c r="G1" s="120" t="s">
        <v>6</v>
      </c>
      <c r="H1" s="120" t="s">
        <v>7</v>
      </c>
      <c r="I1" s="120" t="s">
        <v>8</v>
      </c>
      <c r="J1" s="120" t="s">
        <v>9</v>
      </c>
      <c r="K1" s="120" t="s">
        <v>10</v>
      </c>
      <c r="L1" s="120" t="s">
        <v>11</v>
      </c>
      <c r="M1" s="120" t="s">
        <v>12</v>
      </c>
      <c r="N1" s="120" t="s">
        <v>13</v>
      </c>
      <c r="O1" s="120" t="s">
        <v>14</v>
      </c>
      <c r="P1" s="120" t="s">
        <v>15</v>
      </c>
      <c r="Q1" s="120" t="s">
        <v>16</v>
      </c>
      <c r="R1" s="120" t="s">
        <v>17</v>
      </c>
      <c r="S1" s="120" t="s">
        <v>18</v>
      </c>
      <c r="T1" s="120" t="s">
        <v>19</v>
      </c>
      <c r="U1" s="120" t="s">
        <v>20</v>
      </c>
      <c r="V1" s="120" t="s">
        <v>21</v>
      </c>
      <c r="W1" s="120" t="s">
        <v>22</v>
      </c>
      <c r="X1" s="120" t="s">
        <v>23</v>
      </c>
      <c r="Y1" s="120" t="s">
        <v>24</v>
      </c>
      <c r="Z1" s="120" t="s">
        <v>25</v>
      </c>
      <c r="AA1" s="120" t="s">
        <v>26</v>
      </c>
      <c r="AB1" s="120" t="s">
        <v>27</v>
      </c>
      <c r="AC1" s="120" t="s">
        <v>28</v>
      </c>
      <c r="AD1" s="120" t="s">
        <v>29</v>
      </c>
      <c r="AE1" s="120" t="s">
        <v>30</v>
      </c>
      <c r="AF1" s="120" t="s">
        <v>31</v>
      </c>
      <c r="AG1" s="120" t="s">
        <v>32</v>
      </c>
      <c r="AH1" s="120" t="s">
        <v>33</v>
      </c>
      <c r="AI1" s="120" t="s">
        <v>34</v>
      </c>
      <c r="AJ1" s="120" t="s">
        <v>35</v>
      </c>
    </row>
    <row r="2" spans="1:36" x14ac:dyDescent="0.25">
      <c r="A2" s="121">
        <v>43864.313439398145</v>
      </c>
      <c r="B2" s="122" t="s">
        <v>239</v>
      </c>
      <c r="C2" s="122" t="s">
        <v>334</v>
      </c>
      <c r="D2" s="122">
        <v>91002261</v>
      </c>
      <c r="E2" s="122" t="s">
        <v>38</v>
      </c>
      <c r="F2" s="122">
        <v>51</v>
      </c>
      <c r="G2" s="123">
        <v>24968</v>
      </c>
      <c r="H2" s="122">
        <v>3143503835</v>
      </c>
      <c r="I2" s="122" t="s">
        <v>335</v>
      </c>
      <c r="J2" s="122" t="s">
        <v>336</v>
      </c>
      <c r="K2" s="122" t="s">
        <v>337</v>
      </c>
      <c r="L2" s="122" t="s">
        <v>42</v>
      </c>
      <c r="M2" s="122" t="s">
        <v>43</v>
      </c>
      <c r="N2" s="122" t="s">
        <v>44</v>
      </c>
      <c r="O2" s="122" t="s">
        <v>338</v>
      </c>
      <c r="P2" s="122" t="s">
        <v>134</v>
      </c>
      <c r="R2" s="122" t="s">
        <v>48</v>
      </c>
      <c r="S2" s="122" t="s">
        <v>122</v>
      </c>
      <c r="T2" s="122" t="s">
        <v>339</v>
      </c>
      <c r="U2" s="122" t="s">
        <v>340</v>
      </c>
      <c r="V2" s="122" t="s">
        <v>341</v>
      </c>
      <c r="W2" s="122" t="s">
        <v>342</v>
      </c>
      <c r="X2" s="122" t="s">
        <v>48</v>
      </c>
      <c r="Y2" s="122" t="s">
        <v>53</v>
      </c>
      <c r="Z2" s="122" t="s">
        <v>123</v>
      </c>
      <c r="AA2" s="122" t="s">
        <v>109</v>
      </c>
      <c r="AB2" s="122" t="s">
        <v>92</v>
      </c>
      <c r="AC2" s="122" t="s">
        <v>93</v>
      </c>
      <c r="AD2" s="122" t="s">
        <v>125</v>
      </c>
      <c r="AE2" s="122" t="s">
        <v>167</v>
      </c>
      <c r="AF2" s="122" t="s">
        <v>321</v>
      </c>
      <c r="AG2" s="122" t="s">
        <v>48</v>
      </c>
      <c r="AI2" s="122" t="s">
        <v>169</v>
      </c>
      <c r="AJ2" s="122" t="s">
        <v>343</v>
      </c>
    </row>
    <row r="3" spans="1:36" x14ac:dyDescent="0.25">
      <c r="A3" s="121">
        <v>43864.311738425924</v>
      </c>
      <c r="B3" s="122" t="s">
        <v>277</v>
      </c>
      <c r="C3" s="122" t="s">
        <v>278</v>
      </c>
      <c r="D3" s="122">
        <v>1093750755</v>
      </c>
      <c r="E3" s="122" t="s">
        <v>38</v>
      </c>
      <c r="F3" s="122">
        <v>30</v>
      </c>
      <c r="G3" s="123">
        <v>43968</v>
      </c>
      <c r="H3" s="122">
        <v>3135503544</v>
      </c>
      <c r="I3" s="122" t="s">
        <v>279</v>
      </c>
      <c r="J3" s="122" t="s">
        <v>280</v>
      </c>
      <c r="K3" s="122" t="s">
        <v>41</v>
      </c>
      <c r="L3" s="122" t="s">
        <v>42</v>
      </c>
      <c r="M3" s="122" t="s">
        <v>43</v>
      </c>
      <c r="N3" s="122" t="s">
        <v>44</v>
      </c>
      <c r="O3" s="122" t="s">
        <v>281</v>
      </c>
      <c r="P3" s="122" t="s">
        <v>46</v>
      </c>
      <c r="Q3" s="122" t="s">
        <v>46</v>
      </c>
      <c r="R3" s="122" t="s">
        <v>48</v>
      </c>
      <c r="S3" s="122" t="s">
        <v>168</v>
      </c>
      <c r="T3" s="122" t="s">
        <v>168</v>
      </c>
      <c r="U3" s="122" t="s">
        <v>107</v>
      </c>
      <c r="V3" s="122">
        <v>0</v>
      </c>
      <c r="W3" s="122" t="s">
        <v>52</v>
      </c>
      <c r="X3" s="122" t="s">
        <v>48</v>
      </c>
      <c r="Y3" s="122" t="s">
        <v>48</v>
      </c>
      <c r="Z3" s="122" t="s">
        <v>108</v>
      </c>
      <c r="AA3" s="122" t="s">
        <v>55</v>
      </c>
      <c r="AB3" s="122" t="s">
        <v>282</v>
      </c>
      <c r="AC3" s="122" t="s">
        <v>93</v>
      </c>
      <c r="AD3" s="122" t="s">
        <v>283</v>
      </c>
      <c r="AE3" s="122" t="s">
        <v>126</v>
      </c>
      <c r="AF3" s="122" t="s">
        <v>141</v>
      </c>
      <c r="AG3" s="122" t="s">
        <v>53</v>
      </c>
      <c r="AH3" s="122" t="s">
        <v>284</v>
      </c>
      <c r="AI3" s="122" t="s">
        <v>157</v>
      </c>
      <c r="AJ3" s="122" t="s">
        <v>63</v>
      </c>
    </row>
    <row r="4" spans="1:36" x14ac:dyDescent="0.25">
      <c r="A4" s="121">
        <v>43864.319767013891</v>
      </c>
      <c r="B4" s="122" t="s">
        <v>463</v>
      </c>
      <c r="C4" s="122" t="s">
        <v>464</v>
      </c>
      <c r="D4" s="122">
        <v>60314113</v>
      </c>
      <c r="E4" s="122" t="s">
        <v>101</v>
      </c>
      <c r="F4" s="122">
        <v>54</v>
      </c>
      <c r="G4" s="123">
        <v>24112</v>
      </c>
      <c r="H4" s="122">
        <v>3202890850</v>
      </c>
      <c r="I4" s="122" t="s">
        <v>465</v>
      </c>
      <c r="J4" s="122" t="s">
        <v>466</v>
      </c>
      <c r="K4" s="122" t="s">
        <v>467</v>
      </c>
      <c r="L4" s="122" t="s">
        <v>42</v>
      </c>
      <c r="M4" s="122" t="s">
        <v>69</v>
      </c>
      <c r="N4" s="122" t="s">
        <v>44</v>
      </c>
      <c r="O4" s="122" t="s">
        <v>70</v>
      </c>
      <c r="P4" s="122" t="s">
        <v>46</v>
      </c>
      <c r="Q4" s="122" t="s">
        <v>46</v>
      </c>
      <c r="R4" s="122" t="s">
        <v>48</v>
      </c>
      <c r="S4" s="122" t="s">
        <v>122</v>
      </c>
      <c r="T4" s="122" t="s">
        <v>468</v>
      </c>
      <c r="U4" s="122" t="s">
        <v>469</v>
      </c>
      <c r="V4" s="122">
        <v>3</v>
      </c>
      <c r="W4" s="122" t="s">
        <v>470</v>
      </c>
      <c r="X4" s="122" t="s">
        <v>48</v>
      </c>
      <c r="Y4" s="122" t="s">
        <v>48</v>
      </c>
      <c r="Z4" s="122" t="s">
        <v>108</v>
      </c>
      <c r="AA4" s="122" t="s">
        <v>190</v>
      </c>
      <c r="AB4" s="122" t="s">
        <v>92</v>
      </c>
      <c r="AC4" s="122" t="s">
        <v>111</v>
      </c>
      <c r="AD4" s="122" t="s">
        <v>304</v>
      </c>
      <c r="AE4" s="122" t="s">
        <v>155</v>
      </c>
      <c r="AF4" s="122" t="s">
        <v>141</v>
      </c>
      <c r="AG4" s="122" t="s">
        <v>48</v>
      </c>
      <c r="AI4" s="122" t="s">
        <v>169</v>
      </c>
      <c r="AJ4" s="122" t="s">
        <v>471</v>
      </c>
    </row>
    <row r="5" spans="1:36" x14ac:dyDescent="0.25">
      <c r="A5" s="121">
        <v>43864.316727638885</v>
      </c>
      <c r="B5" s="122" t="s">
        <v>239</v>
      </c>
      <c r="C5" s="122" t="s">
        <v>388</v>
      </c>
      <c r="D5" s="122">
        <v>13252609</v>
      </c>
      <c r="E5" s="122" t="s">
        <v>38</v>
      </c>
      <c r="F5" s="122">
        <v>67</v>
      </c>
      <c r="G5" s="123">
        <v>19142</v>
      </c>
      <c r="H5" s="122">
        <v>3107405624</v>
      </c>
      <c r="I5" s="122" t="s">
        <v>389</v>
      </c>
      <c r="J5" s="122" t="s">
        <v>390</v>
      </c>
      <c r="K5" s="122" t="s">
        <v>391</v>
      </c>
      <c r="L5" s="122" t="s">
        <v>42</v>
      </c>
      <c r="M5" s="122" t="s">
        <v>43</v>
      </c>
      <c r="N5" s="122" t="s">
        <v>44</v>
      </c>
      <c r="O5" s="122" t="s">
        <v>290</v>
      </c>
      <c r="P5" s="122" t="s">
        <v>46</v>
      </c>
      <c r="Q5" s="122" t="s">
        <v>392</v>
      </c>
      <c r="R5" s="122" t="s">
        <v>48</v>
      </c>
      <c r="S5" s="122" t="s">
        <v>122</v>
      </c>
      <c r="T5" s="122" t="s">
        <v>393</v>
      </c>
      <c r="U5" s="122" t="s">
        <v>51</v>
      </c>
      <c r="V5" s="122">
        <v>4</v>
      </c>
      <c r="W5" s="122" t="s">
        <v>394</v>
      </c>
      <c r="X5" s="122" t="s">
        <v>48</v>
      </c>
      <c r="Y5" s="122" t="s">
        <v>48</v>
      </c>
      <c r="Z5" s="122" t="s">
        <v>108</v>
      </c>
      <c r="AA5" s="122" t="s">
        <v>109</v>
      </c>
      <c r="AB5" s="122" t="s">
        <v>395</v>
      </c>
      <c r="AC5" s="122" t="s">
        <v>93</v>
      </c>
      <c r="AD5" s="122" t="s">
        <v>125</v>
      </c>
      <c r="AE5" s="122" t="s">
        <v>140</v>
      </c>
      <c r="AF5" s="122" t="s">
        <v>60</v>
      </c>
      <c r="AG5" s="122" t="s">
        <v>48</v>
      </c>
      <c r="AH5" s="122" t="s">
        <v>396</v>
      </c>
      <c r="AI5" s="122" t="s">
        <v>397</v>
      </c>
      <c r="AJ5" s="122" t="s">
        <v>398</v>
      </c>
    </row>
    <row r="6" spans="1:36" x14ac:dyDescent="0.25">
      <c r="A6" s="121">
        <v>43864.344676990746</v>
      </c>
      <c r="B6" s="122" t="s">
        <v>697</v>
      </c>
      <c r="C6" s="122" t="s">
        <v>698</v>
      </c>
      <c r="D6" s="122">
        <v>88249739</v>
      </c>
      <c r="E6" s="122" t="s">
        <v>38</v>
      </c>
      <c r="F6" s="122">
        <v>38</v>
      </c>
      <c r="G6" s="123">
        <v>29703</v>
      </c>
      <c r="H6" s="122">
        <v>3142812531</v>
      </c>
      <c r="I6" s="122" t="s">
        <v>699</v>
      </c>
      <c r="J6" s="122" t="s">
        <v>45</v>
      </c>
      <c r="K6" s="122" t="s">
        <v>581</v>
      </c>
      <c r="L6" s="122" t="s">
        <v>42</v>
      </c>
      <c r="M6" s="122" t="s">
        <v>43</v>
      </c>
      <c r="N6" s="122" t="s">
        <v>44</v>
      </c>
      <c r="O6" s="122" t="s">
        <v>45</v>
      </c>
      <c r="P6" s="122" t="s">
        <v>46</v>
      </c>
      <c r="Q6" s="122" t="s">
        <v>46</v>
      </c>
      <c r="R6" s="122" t="s">
        <v>48</v>
      </c>
      <c r="S6" s="122" t="s">
        <v>49</v>
      </c>
      <c r="T6" s="122" t="s">
        <v>50</v>
      </c>
      <c r="U6" s="122" t="s">
        <v>51</v>
      </c>
      <c r="V6" s="122">
        <v>3</v>
      </c>
      <c r="W6" s="122" t="s">
        <v>137</v>
      </c>
      <c r="X6" s="122" t="s">
        <v>48</v>
      </c>
      <c r="Y6" s="122" t="s">
        <v>48</v>
      </c>
      <c r="Z6" s="122" t="s">
        <v>54</v>
      </c>
      <c r="AA6" s="122" t="s">
        <v>109</v>
      </c>
      <c r="AB6" s="122" t="s">
        <v>92</v>
      </c>
      <c r="AC6" s="122" t="s">
        <v>93</v>
      </c>
      <c r="AD6" s="122" t="s">
        <v>79</v>
      </c>
      <c r="AE6" s="122" t="s">
        <v>700</v>
      </c>
      <c r="AF6" s="122" t="s">
        <v>96</v>
      </c>
      <c r="AG6" s="122" t="s">
        <v>53</v>
      </c>
      <c r="AH6" s="122" t="s">
        <v>63</v>
      </c>
      <c r="AI6" s="122" t="s">
        <v>213</v>
      </c>
      <c r="AJ6" s="122" t="s">
        <v>63</v>
      </c>
    </row>
    <row r="7" spans="1:36" x14ac:dyDescent="0.25">
      <c r="A7" s="121">
        <v>43864.319696377315</v>
      </c>
      <c r="B7" s="122" t="s">
        <v>454</v>
      </c>
      <c r="C7" s="122" t="s">
        <v>455</v>
      </c>
      <c r="D7" s="122">
        <v>13476665</v>
      </c>
      <c r="E7" s="122" t="s">
        <v>38</v>
      </c>
      <c r="F7" s="122">
        <v>551</v>
      </c>
      <c r="G7" s="123">
        <v>43970</v>
      </c>
      <c r="H7" s="122">
        <v>3174370058</v>
      </c>
      <c r="I7" s="122" t="s">
        <v>456</v>
      </c>
      <c r="J7" s="122" t="s">
        <v>457</v>
      </c>
      <c r="K7" s="122" t="s">
        <v>458</v>
      </c>
      <c r="L7" s="122" t="s">
        <v>42</v>
      </c>
      <c r="M7" s="122" t="s">
        <v>43</v>
      </c>
      <c r="N7" s="122" t="s">
        <v>44</v>
      </c>
      <c r="O7" s="122" t="s">
        <v>45</v>
      </c>
      <c r="P7" s="122" t="s">
        <v>459</v>
      </c>
      <c r="Q7" s="122" t="s">
        <v>460</v>
      </c>
      <c r="R7" s="122" t="s">
        <v>48</v>
      </c>
      <c r="S7" s="122" t="s">
        <v>122</v>
      </c>
      <c r="T7" s="122" t="s">
        <v>232</v>
      </c>
      <c r="U7" s="122" t="s">
        <v>51</v>
      </c>
      <c r="V7" s="122">
        <v>4</v>
      </c>
      <c r="W7" s="122" t="s">
        <v>203</v>
      </c>
      <c r="X7" s="122" t="s">
        <v>48</v>
      </c>
      <c r="Y7" s="122" t="s">
        <v>48</v>
      </c>
      <c r="Z7" s="122" t="s">
        <v>123</v>
      </c>
      <c r="AA7" s="122" t="s">
        <v>55</v>
      </c>
      <c r="AB7" s="122" t="s">
        <v>92</v>
      </c>
      <c r="AC7" s="122" t="s">
        <v>93</v>
      </c>
      <c r="AD7" s="122" t="s">
        <v>79</v>
      </c>
      <c r="AE7" s="122" t="s">
        <v>167</v>
      </c>
      <c r="AF7" s="122" t="s">
        <v>81</v>
      </c>
      <c r="AG7" s="122" t="s">
        <v>53</v>
      </c>
      <c r="AH7" s="122" t="s">
        <v>461</v>
      </c>
      <c r="AI7" s="122" t="s">
        <v>97</v>
      </c>
      <c r="AJ7" s="122" t="s">
        <v>462</v>
      </c>
    </row>
    <row r="8" spans="1:36" x14ac:dyDescent="0.25">
      <c r="A8" s="121">
        <v>43866.433234097218</v>
      </c>
      <c r="B8" s="122" t="s">
        <v>816</v>
      </c>
      <c r="C8" s="122" t="s">
        <v>817</v>
      </c>
      <c r="D8" s="122">
        <v>1093776496</v>
      </c>
      <c r="E8" s="122" t="s">
        <v>38</v>
      </c>
      <c r="F8" s="122">
        <v>25</v>
      </c>
      <c r="G8" s="123">
        <v>34291</v>
      </c>
      <c r="H8" s="122">
        <v>3118095617</v>
      </c>
      <c r="I8" s="122" t="s">
        <v>818</v>
      </c>
      <c r="J8" s="122" t="s">
        <v>819</v>
      </c>
      <c r="K8" s="122" t="s">
        <v>820</v>
      </c>
      <c r="L8" s="122" t="s">
        <v>42</v>
      </c>
      <c r="M8" s="122" t="s">
        <v>69</v>
      </c>
      <c r="N8" s="122" t="s">
        <v>44</v>
      </c>
      <c r="O8" s="122" t="s">
        <v>45</v>
      </c>
      <c r="P8" s="122" t="s">
        <v>314</v>
      </c>
      <c r="Q8" s="122" t="s">
        <v>821</v>
      </c>
      <c r="R8" s="122" t="s">
        <v>48</v>
      </c>
      <c r="S8" s="122" t="s">
        <v>822</v>
      </c>
      <c r="T8" s="122" t="s">
        <v>50</v>
      </c>
      <c r="U8" s="122" t="s">
        <v>107</v>
      </c>
      <c r="V8" s="122">
        <v>0</v>
      </c>
      <c r="W8" s="122" t="s">
        <v>52</v>
      </c>
      <c r="X8" s="122" t="s">
        <v>48</v>
      </c>
      <c r="Y8" s="122" t="s">
        <v>48</v>
      </c>
      <c r="Z8" s="122" t="s">
        <v>123</v>
      </c>
      <c r="AA8" s="122" t="s">
        <v>55</v>
      </c>
      <c r="AB8" s="122" t="s">
        <v>527</v>
      </c>
      <c r="AC8" s="122" t="s">
        <v>93</v>
      </c>
      <c r="AD8" s="122" t="s">
        <v>823</v>
      </c>
      <c r="AE8" s="122" t="s">
        <v>824</v>
      </c>
      <c r="AF8" s="122" t="s">
        <v>141</v>
      </c>
      <c r="AG8" s="122" t="s">
        <v>48</v>
      </c>
      <c r="AI8" s="122" t="s">
        <v>825</v>
      </c>
      <c r="AJ8" s="122" t="s">
        <v>48</v>
      </c>
    </row>
    <row r="9" spans="1:36" x14ac:dyDescent="0.25">
      <c r="A9" s="121">
        <v>43864.312929421299</v>
      </c>
      <c r="B9" s="122" t="s">
        <v>324</v>
      </c>
      <c r="C9" s="122" t="s">
        <v>325</v>
      </c>
      <c r="D9" s="122">
        <v>1093769878</v>
      </c>
      <c r="E9" s="122" t="s">
        <v>101</v>
      </c>
      <c r="F9" s="122">
        <v>26</v>
      </c>
      <c r="G9" s="123">
        <v>34269</v>
      </c>
      <c r="H9" s="122">
        <v>3127146112</v>
      </c>
      <c r="I9" s="122" t="s">
        <v>326</v>
      </c>
      <c r="J9" s="122" t="s">
        <v>327</v>
      </c>
      <c r="K9" s="122" t="s">
        <v>328</v>
      </c>
      <c r="L9" s="122" t="s">
        <v>42</v>
      </c>
      <c r="M9" s="122" t="s">
        <v>69</v>
      </c>
      <c r="N9" s="122" t="s">
        <v>44</v>
      </c>
      <c r="O9" s="122" t="s">
        <v>121</v>
      </c>
      <c r="P9" s="122" t="s">
        <v>164</v>
      </c>
      <c r="Q9" s="122" t="s">
        <v>329</v>
      </c>
      <c r="R9" s="122" t="s">
        <v>48</v>
      </c>
      <c r="S9" s="122" t="s">
        <v>330</v>
      </c>
      <c r="T9" s="122" t="s">
        <v>331</v>
      </c>
      <c r="U9" s="122" t="s">
        <v>107</v>
      </c>
      <c r="V9" s="122">
        <v>2</v>
      </c>
      <c r="W9" s="122" t="s">
        <v>220</v>
      </c>
      <c r="X9" s="122" t="s">
        <v>48</v>
      </c>
      <c r="Y9" s="122" t="s">
        <v>48</v>
      </c>
      <c r="Z9" s="122" t="s">
        <v>54</v>
      </c>
      <c r="AA9" s="122" t="s">
        <v>55</v>
      </c>
      <c r="AB9" s="122" t="s">
        <v>234</v>
      </c>
      <c r="AC9" s="122" t="s">
        <v>235</v>
      </c>
      <c r="AD9" s="122" t="s">
        <v>259</v>
      </c>
      <c r="AE9" s="122" t="s">
        <v>126</v>
      </c>
      <c r="AF9" s="122" t="s">
        <v>81</v>
      </c>
      <c r="AG9" s="122" t="s">
        <v>48</v>
      </c>
      <c r="AH9" s="122" t="s">
        <v>332</v>
      </c>
      <c r="AI9" s="122" t="s">
        <v>169</v>
      </c>
      <c r="AJ9" s="122" t="s">
        <v>333</v>
      </c>
    </row>
    <row r="10" spans="1:36" x14ac:dyDescent="0.25">
      <c r="A10" s="121">
        <v>43864.313018796296</v>
      </c>
      <c r="B10" s="122" t="s">
        <v>324</v>
      </c>
      <c r="C10" s="122" t="s">
        <v>325</v>
      </c>
      <c r="D10" s="122">
        <v>1093769878</v>
      </c>
      <c r="E10" s="122" t="s">
        <v>101</v>
      </c>
      <c r="F10" s="122">
        <v>26</v>
      </c>
      <c r="G10" s="123">
        <v>34269</v>
      </c>
      <c r="H10" s="122">
        <v>3127146112</v>
      </c>
      <c r="I10" s="122" t="s">
        <v>326</v>
      </c>
      <c r="J10" s="122" t="s">
        <v>327</v>
      </c>
      <c r="K10" s="122" t="s">
        <v>328</v>
      </c>
      <c r="L10" s="122" t="s">
        <v>42</v>
      </c>
      <c r="M10" s="122" t="s">
        <v>69</v>
      </c>
      <c r="N10" s="122" t="s">
        <v>44</v>
      </c>
      <c r="O10" s="122" t="s">
        <v>121</v>
      </c>
      <c r="P10" s="122" t="s">
        <v>164</v>
      </c>
      <c r="Q10" s="122" t="s">
        <v>329</v>
      </c>
      <c r="R10" s="122" t="s">
        <v>48</v>
      </c>
      <c r="S10" s="122" t="s">
        <v>330</v>
      </c>
      <c r="T10" s="122" t="s">
        <v>331</v>
      </c>
      <c r="U10" s="122" t="s">
        <v>107</v>
      </c>
      <c r="V10" s="122">
        <v>2</v>
      </c>
      <c r="W10" s="122" t="s">
        <v>220</v>
      </c>
      <c r="X10" s="122" t="s">
        <v>48</v>
      </c>
      <c r="Y10" s="122" t="s">
        <v>48</v>
      </c>
      <c r="Z10" s="122" t="s">
        <v>54</v>
      </c>
      <c r="AA10" s="122" t="s">
        <v>55</v>
      </c>
      <c r="AB10" s="122" t="s">
        <v>234</v>
      </c>
      <c r="AC10" s="122" t="s">
        <v>235</v>
      </c>
      <c r="AD10" s="122" t="s">
        <v>259</v>
      </c>
      <c r="AE10" s="122" t="s">
        <v>126</v>
      </c>
      <c r="AF10" s="122" t="s">
        <v>81</v>
      </c>
      <c r="AG10" s="122" t="s">
        <v>48</v>
      </c>
      <c r="AH10" s="122" t="s">
        <v>332</v>
      </c>
      <c r="AI10" s="122" t="s">
        <v>169</v>
      </c>
      <c r="AJ10" s="122" t="s">
        <v>333</v>
      </c>
    </row>
    <row r="11" spans="1:36" x14ac:dyDescent="0.25">
      <c r="A11" s="121">
        <v>43866.453030289355</v>
      </c>
      <c r="B11" s="122" t="s">
        <v>838</v>
      </c>
      <c r="C11" s="122" t="s">
        <v>839</v>
      </c>
      <c r="D11" s="122">
        <v>1093753519</v>
      </c>
      <c r="E11" s="122" t="s">
        <v>38</v>
      </c>
      <c r="F11" s="122">
        <v>31</v>
      </c>
      <c r="G11" s="123">
        <v>32363</v>
      </c>
      <c r="H11" s="122">
        <v>3017094874</v>
      </c>
      <c r="I11" s="122" t="s">
        <v>840</v>
      </c>
      <c r="J11" s="122" t="s">
        <v>45</v>
      </c>
      <c r="K11" s="122" t="s">
        <v>841</v>
      </c>
      <c r="L11" s="122" t="s">
        <v>42</v>
      </c>
      <c r="M11" s="122" t="s">
        <v>43</v>
      </c>
      <c r="N11" s="122" t="s">
        <v>44</v>
      </c>
      <c r="O11" s="122" t="s">
        <v>45</v>
      </c>
      <c r="P11" s="122" t="s">
        <v>164</v>
      </c>
      <c r="Q11" s="122" t="s">
        <v>842</v>
      </c>
      <c r="R11" s="122" t="s">
        <v>48</v>
      </c>
      <c r="S11" s="122" t="s">
        <v>440</v>
      </c>
      <c r="T11" s="122" t="s">
        <v>784</v>
      </c>
      <c r="U11" s="122" t="s">
        <v>51</v>
      </c>
      <c r="V11" s="122">
        <v>1</v>
      </c>
      <c r="W11" s="122" t="s">
        <v>256</v>
      </c>
      <c r="X11" s="122" t="s">
        <v>48</v>
      </c>
      <c r="Y11" s="122" t="s">
        <v>53</v>
      </c>
      <c r="Z11" s="122" t="s">
        <v>123</v>
      </c>
      <c r="AA11" s="122" t="s">
        <v>55</v>
      </c>
      <c r="AB11" s="122" t="s">
        <v>124</v>
      </c>
      <c r="AC11" s="122" t="s">
        <v>441</v>
      </c>
      <c r="AD11" s="122" t="s">
        <v>387</v>
      </c>
      <c r="AE11" s="122" t="s">
        <v>686</v>
      </c>
      <c r="AF11" s="122" t="s">
        <v>141</v>
      </c>
      <c r="AG11" s="122" t="s">
        <v>53</v>
      </c>
      <c r="AH11" s="122" t="s">
        <v>843</v>
      </c>
      <c r="AI11" s="122" t="s">
        <v>128</v>
      </c>
      <c r="AJ11" s="122" t="s">
        <v>63</v>
      </c>
    </row>
    <row r="12" spans="1:36" x14ac:dyDescent="0.25">
      <c r="A12" s="121">
        <v>43864.32409480324</v>
      </c>
      <c r="B12" s="122" t="s">
        <v>530</v>
      </c>
      <c r="C12" s="122" t="s">
        <v>531</v>
      </c>
      <c r="D12" s="122">
        <v>60440932</v>
      </c>
      <c r="E12" s="122" t="s">
        <v>101</v>
      </c>
      <c r="F12" s="122">
        <v>43</v>
      </c>
      <c r="G12" s="123">
        <v>27917</v>
      </c>
      <c r="H12" s="122">
        <v>3163953901</v>
      </c>
      <c r="I12" s="122" t="s">
        <v>532</v>
      </c>
      <c r="J12" s="122" t="s">
        <v>533</v>
      </c>
      <c r="K12" s="122" t="s">
        <v>534</v>
      </c>
      <c r="L12" s="122" t="s">
        <v>267</v>
      </c>
      <c r="M12" s="122" t="s">
        <v>43</v>
      </c>
      <c r="N12" s="122" t="s">
        <v>426</v>
      </c>
      <c r="O12" s="122" t="s">
        <v>535</v>
      </c>
      <c r="P12" s="122" t="s">
        <v>71</v>
      </c>
      <c r="Q12" s="122" t="s">
        <v>536</v>
      </c>
      <c r="R12" s="122" t="s">
        <v>48</v>
      </c>
      <c r="S12" s="122" t="s">
        <v>105</v>
      </c>
      <c r="T12" s="122" t="s">
        <v>537</v>
      </c>
      <c r="U12" s="122" t="s">
        <v>51</v>
      </c>
      <c r="V12" s="122">
        <v>2</v>
      </c>
      <c r="W12" s="122" t="s">
        <v>292</v>
      </c>
      <c r="X12" s="122" t="s">
        <v>48</v>
      </c>
      <c r="Y12" s="122" t="s">
        <v>53</v>
      </c>
      <c r="Z12" s="122" t="s">
        <v>123</v>
      </c>
      <c r="AA12" s="122" t="s">
        <v>63</v>
      </c>
      <c r="AB12" s="122" t="s">
        <v>124</v>
      </c>
      <c r="AC12" s="122" t="s">
        <v>139</v>
      </c>
      <c r="AD12" s="122" t="s">
        <v>538</v>
      </c>
      <c r="AE12" s="122" t="s">
        <v>155</v>
      </c>
      <c r="AF12" s="122" t="s">
        <v>81</v>
      </c>
      <c r="AG12" s="122" t="s">
        <v>53</v>
      </c>
      <c r="AH12" s="122" t="s">
        <v>539</v>
      </c>
      <c r="AI12" s="122" t="s">
        <v>128</v>
      </c>
      <c r="AJ12" s="122" t="s">
        <v>540</v>
      </c>
    </row>
    <row r="13" spans="1:36" x14ac:dyDescent="0.25">
      <c r="A13" s="121">
        <v>43864.335196215281</v>
      </c>
      <c r="B13" s="122" t="s">
        <v>239</v>
      </c>
      <c r="C13" s="122" t="s">
        <v>642</v>
      </c>
      <c r="D13" s="122">
        <v>13173651</v>
      </c>
      <c r="E13" s="122" t="s">
        <v>38</v>
      </c>
      <c r="F13" s="122">
        <v>53</v>
      </c>
      <c r="G13" s="123">
        <v>43907</v>
      </c>
      <c r="H13" s="122">
        <v>3174712898</v>
      </c>
      <c r="I13" s="122" t="s">
        <v>643</v>
      </c>
      <c r="J13" s="122" t="s">
        <v>644</v>
      </c>
      <c r="K13" s="122" t="s">
        <v>41</v>
      </c>
      <c r="L13" s="122" t="s">
        <v>42</v>
      </c>
      <c r="M13" s="122" t="s">
        <v>43</v>
      </c>
      <c r="N13" s="122" t="s">
        <v>44</v>
      </c>
      <c r="O13" s="122" t="s">
        <v>281</v>
      </c>
      <c r="P13" s="122" t="s">
        <v>134</v>
      </c>
      <c r="Q13" s="122" t="s">
        <v>645</v>
      </c>
      <c r="R13" s="122" t="s">
        <v>48</v>
      </c>
      <c r="S13" s="122" t="s">
        <v>168</v>
      </c>
      <c r="T13" s="122" t="s">
        <v>168</v>
      </c>
      <c r="U13" s="122" t="s">
        <v>107</v>
      </c>
      <c r="V13" s="122">
        <v>0</v>
      </c>
      <c r="W13" s="122" t="s">
        <v>52</v>
      </c>
      <c r="X13" s="122" t="s">
        <v>48</v>
      </c>
      <c r="Y13" s="122" t="s">
        <v>48</v>
      </c>
      <c r="Z13" s="122" t="s">
        <v>123</v>
      </c>
      <c r="AA13" s="122" t="s">
        <v>138</v>
      </c>
      <c r="AB13" s="122" t="s">
        <v>646</v>
      </c>
      <c r="AC13" s="122" t="s">
        <v>93</v>
      </c>
      <c r="AD13" s="122" t="s">
        <v>125</v>
      </c>
      <c r="AE13" s="122" t="s">
        <v>377</v>
      </c>
      <c r="AF13" s="122" t="s">
        <v>60</v>
      </c>
      <c r="AG13" s="122" t="s">
        <v>53</v>
      </c>
      <c r="AH13" s="122" t="s">
        <v>168</v>
      </c>
      <c r="AI13" s="122" t="s">
        <v>647</v>
      </c>
      <c r="AJ13" s="122" t="s">
        <v>63</v>
      </c>
    </row>
    <row r="14" spans="1:36" x14ac:dyDescent="0.25">
      <c r="A14" s="121">
        <v>43866.487121331018</v>
      </c>
      <c r="B14" s="122" t="s">
        <v>833</v>
      </c>
      <c r="C14" s="122" t="s">
        <v>906</v>
      </c>
      <c r="D14" s="122">
        <v>1093738187</v>
      </c>
      <c r="E14" s="122" t="s">
        <v>38</v>
      </c>
      <c r="F14" s="122">
        <v>32</v>
      </c>
      <c r="G14" s="123">
        <v>29602</v>
      </c>
      <c r="H14" s="122">
        <v>3118716180</v>
      </c>
      <c r="I14" s="122" t="s">
        <v>907</v>
      </c>
      <c r="J14" s="122" t="s">
        <v>908</v>
      </c>
      <c r="K14" s="122" t="s">
        <v>909</v>
      </c>
      <c r="L14" s="122" t="s">
        <v>42</v>
      </c>
      <c r="M14" s="122" t="s">
        <v>43</v>
      </c>
      <c r="N14" s="122" t="s">
        <v>44</v>
      </c>
      <c r="O14" s="122" t="s">
        <v>338</v>
      </c>
      <c r="P14" s="122" t="s">
        <v>427</v>
      </c>
      <c r="Q14" s="122" t="s">
        <v>910</v>
      </c>
      <c r="R14" s="122" t="s">
        <v>48</v>
      </c>
      <c r="S14" s="122" t="s">
        <v>122</v>
      </c>
      <c r="T14" s="122" t="s">
        <v>50</v>
      </c>
      <c r="U14" s="122" t="s">
        <v>107</v>
      </c>
      <c r="V14" s="122">
        <v>1</v>
      </c>
      <c r="W14" s="122" t="s">
        <v>256</v>
      </c>
      <c r="X14" s="122" t="s">
        <v>48</v>
      </c>
      <c r="Y14" s="122" t="s">
        <v>53</v>
      </c>
      <c r="Z14" s="122" t="s">
        <v>123</v>
      </c>
      <c r="AA14" s="122" t="s">
        <v>152</v>
      </c>
      <c r="AB14" s="122" t="s">
        <v>258</v>
      </c>
      <c r="AC14" s="122" t="s">
        <v>550</v>
      </c>
      <c r="AD14" s="122" t="s">
        <v>387</v>
      </c>
      <c r="AE14" s="122" t="s">
        <v>320</v>
      </c>
      <c r="AF14" s="122" t="s">
        <v>96</v>
      </c>
      <c r="AG14" s="122" t="s">
        <v>53</v>
      </c>
      <c r="AH14" s="122" t="s">
        <v>911</v>
      </c>
      <c r="AI14" s="122" t="s">
        <v>442</v>
      </c>
      <c r="AJ14" s="122" t="s">
        <v>837</v>
      </c>
    </row>
    <row r="15" spans="1:36" x14ac:dyDescent="0.25">
      <c r="A15" s="121">
        <v>43866.443636481483</v>
      </c>
      <c r="B15" s="122" t="s">
        <v>826</v>
      </c>
      <c r="C15" s="122" t="s">
        <v>827</v>
      </c>
      <c r="D15" s="122">
        <v>13475645</v>
      </c>
      <c r="E15" s="122" t="s">
        <v>38</v>
      </c>
      <c r="F15" s="122">
        <v>55</v>
      </c>
      <c r="G15" s="123">
        <v>23782</v>
      </c>
      <c r="H15" s="122">
        <v>3157827501</v>
      </c>
      <c r="I15" s="122" t="s">
        <v>828</v>
      </c>
      <c r="J15" s="122" t="s">
        <v>669</v>
      </c>
      <c r="K15" s="122" t="s">
        <v>829</v>
      </c>
      <c r="L15" s="122" t="s">
        <v>42</v>
      </c>
      <c r="M15" s="122" t="s">
        <v>43</v>
      </c>
      <c r="N15" s="122" t="s">
        <v>44</v>
      </c>
      <c r="O15" s="122" t="s">
        <v>45</v>
      </c>
      <c r="P15" s="122" t="s">
        <v>46</v>
      </c>
      <c r="Q15" s="122" t="s">
        <v>46</v>
      </c>
      <c r="R15" s="122" t="s">
        <v>48</v>
      </c>
      <c r="S15" s="122" t="s">
        <v>168</v>
      </c>
      <c r="T15" s="122" t="s">
        <v>90</v>
      </c>
      <c r="U15" s="122" t="s">
        <v>107</v>
      </c>
      <c r="V15" s="122">
        <v>0</v>
      </c>
      <c r="W15" s="122" t="s">
        <v>52</v>
      </c>
      <c r="X15" s="122" t="s">
        <v>48</v>
      </c>
      <c r="Y15" s="122" t="s">
        <v>53</v>
      </c>
      <c r="Z15" s="122" t="s">
        <v>123</v>
      </c>
      <c r="AA15" s="122" t="s">
        <v>55</v>
      </c>
      <c r="AB15" s="122" t="s">
        <v>830</v>
      </c>
      <c r="AC15" s="122" t="s">
        <v>303</v>
      </c>
      <c r="AD15" s="122" t="s">
        <v>154</v>
      </c>
      <c r="AE15" s="122" t="s">
        <v>824</v>
      </c>
      <c r="AF15" s="122" t="s">
        <v>96</v>
      </c>
      <c r="AG15" s="122" t="s">
        <v>48</v>
      </c>
      <c r="AH15" s="122" t="s">
        <v>831</v>
      </c>
      <c r="AI15" s="122" t="s">
        <v>832</v>
      </c>
      <c r="AJ15" s="122" t="s">
        <v>48</v>
      </c>
    </row>
    <row r="16" spans="1:36" x14ac:dyDescent="0.25">
      <c r="A16" s="121">
        <v>43864.310778078703</v>
      </c>
      <c r="B16" s="122" t="s">
        <v>226</v>
      </c>
      <c r="C16" s="122" t="s">
        <v>227</v>
      </c>
      <c r="D16" s="122">
        <v>1093773223</v>
      </c>
      <c r="E16" s="122" t="s">
        <v>38</v>
      </c>
      <c r="F16" s="122">
        <v>25</v>
      </c>
      <c r="G16" s="123">
        <v>34529</v>
      </c>
      <c r="H16" s="122">
        <v>3206768693</v>
      </c>
      <c r="I16" s="122" t="s">
        <v>228</v>
      </c>
      <c r="J16" s="122" t="s">
        <v>229</v>
      </c>
      <c r="K16" s="122" t="s">
        <v>41</v>
      </c>
      <c r="L16" s="122" t="s">
        <v>42</v>
      </c>
      <c r="M16" s="122" t="s">
        <v>43</v>
      </c>
      <c r="N16" s="122" t="s">
        <v>44</v>
      </c>
      <c r="O16" s="122" t="s">
        <v>230</v>
      </c>
      <c r="P16" s="122" t="s">
        <v>46</v>
      </c>
      <c r="Q16" s="122" t="s">
        <v>231</v>
      </c>
      <c r="R16" s="122" t="s">
        <v>48</v>
      </c>
      <c r="S16" s="122" t="s">
        <v>49</v>
      </c>
      <c r="T16" s="122" t="s">
        <v>232</v>
      </c>
      <c r="U16" s="122" t="s">
        <v>51</v>
      </c>
      <c r="V16" s="122">
        <v>0</v>
      </c>
      <c r="W16" s="122" t="s">
        <v>52</v>
      </c>
      <c r="X16" s="122" t="s">
        <v>48</v>
      </c>
      <c r="Y16" s="122" t="s">
        <v>48</v>
      </c>
      <c r="Z16" s="122" t="s">
        <v>54</v>
      </c>
      <c r="AA16" s="122" t="s">
        <v>233</v>
      </c>
      <c r="AB16" s="122" t="s">
        <v>234</v>
      </c>
      <c r="AC16" s="122" t="s">
        <v>235</v>
      </c>
      <c r="AD16" s="122" t="s">
        <v>236</v>
      </c>
      <c r="AE16" s="122" t="s">
        <v>237</v>
      </c>
      <c r="AF16" s="122" t="s">
        <v>81</v>
      </c>
      <c r="AG16" s="122" t="s">
        <v>48</v>
      </c>
      <c r="AI16" s="122" t="s">
        <v>169</v>
      </c>
      <c r="AJ16" s="122" t="s">
        <v>238</v>
      </c>
    </row>
    <row r="17" spans="1:36" x14ac:dyDescent="0.25">
      <c r="A17" s="121">
        <v>43864.322308935181</v>
      </c>
      <c r="B17" s="122" t="s">
        <v>508</v>
      </c>
      <c r="C17" s="122" t="s">
        <v>509</v>
      </c>
      <c r="D17" s="122">
        <v>37275596</v>
      </c>
      <c r="E17" s="122" t="s">
        <v>101</v>
      </c>
      <c r="F17" s="122">
        <v>39</v>
      </c>
      <c r="G17" s="123">
        <v>29338</v>
      </c>
      <c r="H17" s="122">
        <v>3156791723</v>
      </c>
      <c r="I17" s="122" t="s">
        <v>510</v>
      </c>
      <c r="J17" s="122" t="s">
        <v>457</v>
      </c>
      <c r="K17" s="122" t="s">
        <v>511</v>
      </c>
      <c r="L17" s="122" t="s">
        <v>267</v>
      </c>
      <c r="M17" s="122" t="s">
        <v>69</v>
      </c>
      <c r="N17" s="122" t="s">
        <v>44</v>
      </c>
      <c r="O17" s="122" t="s">
        <v>290</v>
      </c>
      <c r="P17" s="122" t="s">
        <v>71</v>
      </c>
      <c r="Q17" s="122" t="s">
        <v>512</v>
      </c>
      <c r="R17" s="122" t="s">
        <v>48</v>
      </c>
      <c r="S17" s="122" t="s">
        <v>513</v>
      </c>
      <c r="T17" s="122" t="s">
        <v>514</v>
      </c>
      <c r="U17" s="122" t="s">
        <v>107</v>
      </c>
      <c r="V17" s="122">
        <v>1</v>
      </c>
      <c r="W17" s="122" t="s">
        <v>137</v>
      </c>
      <c r="X17" s="122" t="s">
        <v>48</v>
      </c>
      <c r="Y17" s="122" t="s">
        <v>53</v>
      </c>
      <c r="Z17" s="122" t="s">
        <v>108</v>
      </c>
      <c r="AA17" s="122" t="s">
        <v>515</v>
      </c>
      <c r="AB17" s="122" t="s">
        <v>270</v>
      </c>
      <c r="AC17" s="122" t="s">
        <v>177</v>
      </c>
      <c r="AD17" s="122" t="s">
        <v>58</v>
      </c>
      <c r="AE17" s="122" t="s">
        <v>59</v>
      </c>
      <c r="AF17" s="122" t="s">
        <v>274</v>
      </c>
      <c r="AG17" s="122" t="s">
        <v>48</v>
      </c>
      <c r="AH17" s="122" t="s">
        <v>516</v>
      </c>
      <c r="AI17" s="122" t="s">
        <v>442</v>
      </c>
      <c r="AJ17" s="122" t="s">
        <v>517</v>
      </c>
    </row>
    <row r="18" spans="1:36" x14ac:dyDescent="0.25">
      <c r="A18" s="121">
        <v>43864.305521805552</v>
      </c>
      <c r="B18" s="122" t="s">
        <v>99</v>
      </c>
      <c r="C18" s="122" t="s">
        <v>100</v>
      </c>
      <c r="D18" s="122">
        <v>1090451346</v>
      </c>
      <c r="E18" s="122" t="s">
        <v>101</v>
      </c>
      <c r="F18" s="122">
        <v>27</v>
      </c>
      <c r="G18" s="123">
        <v>33797</v>
      </c>
      <c r="H18" s="122">
        <v>3175517551</v>
      </c>
      <c r="I18" s="122" t="s">
        <v>102</v>
      </c>
      <c r="J18" s="122" t="s">
        <v>103</v>
      </c>
      <c r="K18" s="122" t="s">
        <v>104</v>
      </c>
      <c r="L18" s="122" t="s">
        <v>42</v>
      </c>
      <c r="M18" s="122" t="s">
        <v>69</v>
      </c>
      <c r="N18" s="122" t="s">
        <v>44</v>
      </c>
      <c r="O18" s="122" t="s">
        <v>45</v>
      </c>
      <c r="P18" s="122" t="s">
        <v>71</v>
      </c>
      <c r="Q18" s="122" t="s">
        <v>72</v>
      </c>
      <c r="R18" s="122" t="s">
        <v>48</v>
      </c>
      <c r="S18" s="122" t="s">
        <v>105</v>
      </c>
      <c r="T18" s="122" t="s">
        <v>106</v>
      </c>
      <c r="U18" s="122" t="s">
        <v>107</v>
      </c>
      <c r="V18" s="122">
        <v>0</v>
      </c>
      <c r="W18" s="122" t="s">
        <v>52</v>
      </c>
      <c r="X18" s="122" t="s">
        <v>48</v>
      </c>
      <c r="Y18" s="122" t="s">
        <v>53</v>
      </c>
      <c r="Z18" s="122" t="s">
        <v>108</v>
      </c>
      <c r="AA18" s="122" t="s">
        <v>109</v>
      </c>
      <c r="AB18" s="122" t="s">
        <v>110</v>
      </c>
      <c r="AC18" s="122" t="s">
        <v>111</v>
      </c>
      <c r="AD18" s="122" t="s">
        <v>112</v>
      </c>
      <c r="AE18" s="122" t="s">
        <v>113</v>
      </c>
      <c r="AF18" s="122" t="s">
        <v>96</v>
      </c>
      <c r="AG18" s="122" t="s">
        <v>48</v>
      </c>
      <c r="AH18" s="122" t="s">
        <v>114</v>
      </c>
      <c r="AI18" s="122" t="s">
        <v>115</v>
      </c>
      <c r="AJ18" s="122" t="s">
        <v>116</v>
      </c>
    </row>
    <row r="19" spans="1:36" x14ac:dyDescent="0.25">
      <c r="A19" s="121">
        <v>43864.319022418982</v>
      </c>
      <c r="B19" s="122" t="s">
        <v>444</v>
      </c>
      <c r="C19" s="122" t="s">
        <v>445</v>
      </c>
      <c r="D19" s="122">
        <v>13346443</v>
      </c>
      <c r="E19" s="122" t="s">
        <v>38</v>
      </c>
      <c r="F19" s="122">
        <v>71</v>
      </c>
      <c r="G19" s="123">
        <v>17700</v>
      </c>
      <c r="H19" s="122">
        <v>3142354180</v>
      </c>
      <c r="I19" s="122" t="s">
        <v>446</v>
      </c>
      <c r="J19" s="122" t="s">
        <v>447</v>
      </c>
      <c r="K19" s="122" t="s">
        <v>337</v>
      </c>
      <c r="L19" s="122" t="s">
        <v>42</v>
      </c>
      <c r="M19" s="122" t="s">
        <v>43</v>
      </c>
      <c r="N19" s="122" t="s">
        <v>44</v>
      </c>
      <c r="O19" s="122" t="s">
        <v>338</v>
      </c>
      <c r="P19" s="122" t="s">
        <v>134</v>
      </c>
      <c r="Q19" s="122" t="s">
        <v>448</v>
      </c>
      <c r="R19" s="122" t="s">
        <v>48</v>
      </c>
      <c r="S19" s="122" t="s">
        <v>449</v>
      </c>
      <c r="T19" s="122" t="s">
        <v>450</v>
      </c>
      <c r="U19" s="122" t="s">
        <v>51</v>
      </c>
      <c r="V19" s="122">
        <v>0</v>
      </c>
      <c r="W19" s="122" t="s">
        <v>52</v>
      </c>
      <c r="X19" s="122" t="s">
        <v>48</v>
      </c>
      <c r="Y19" s="122" t="s">
        <v>48</v>
      </c>
      <c r="Z19" s="122" t="s">
        <v>108</v>
      </c>
      <c r="AA19" s="122" t="s">
        <v>451</v>
      </c>
      <c r="AB19" s="122" t="s">
        <v>92</v>
      </c>
      <c r="AC19" s="122" t="s">
        <v>139</v>
      </c>
      <c r="AD19" s="122" t="s">
        <v>79</v>
      </c>
      <c r="AE19" s="122" t="s">
        <v>126</v>
      </c>
      <c r="AF19" s="122" t="s">
        <v>60</v>
      </c>
      <c r="AG19" s="122" t="s">
        <v>53</v>
      </c>
      <c r="AH19" s="122" t="s">
        <v>452</v>
      </c>
      <c r="AI19" s="122" t="s">
        <v>169</v>
      </c>
      <c r="AJ19" s="122" t="s">
        <v>453</v>
      </c>
    </row>
    <row r="20" spans="1:36" x14ac:dyDescent="0.25">
      <c r="A20" s="121">
        <v>43864.310191828699</v>
      </c>
      <c r="B20" s="122" t="s">
        <v>208</v>
      </c>
      <c r="C20" s="122" t="s">
        <v>209</v>
      </c>
      <c r="D20" s="122">
        <v>13485983</v>
      </c>
      <c r="E20" s="122" t="s">
        <v>38</v>
      </c>
      <c r="F20" s="122">
        <v>53</v>
      </c>
      <c r="G20" s="123">
        <v>24417</v>
      </c>
      <c r="H20" s="122">
        <v>3008053451</v>
      </c>
      <c r="I20" s="122" t="s">
        <v>210</v>
      </c>
      <c r="J20" s="122" t="s">
        <v>211</v>
      </c>
      <c r="K20" s="122" t="s">
        <v>41</v>
      </c>
      <c r="L20" s="122" t="s">
        <v>42</v>
      </c>
      <c r="M20" s="122" t="s">
        <v>43</v>
      </c>
      <c r="N20" s="122" t="s">
        <v>44</v>
      </c>
      <c r="O20" s="122" t="s">
        <v>45</v>
      </c>
      <c r="P20" s="122" t="s">
        <v>46</v>
      </c>
      <c r="Q20" s="122" t="s">
        <v>46</v>
      </c>
      <c r="R20" s="122" t="s">
        <v>48</v>
      </c>
      <c r="S20" s="122" t="s">
        <v>49</v>
      </c>
      <c r="T20" s="122" t="s">
        <v>50</v>
      </c>
      <c r="U20" s="122" t="s">
        <v>51</v>
      </c>
      <c r="V20" s="122">
        <v>2</v>
      </c>
      <c r="W20" s="122" t="s">
        <v>203</v>
      </c>
      <c r="X20" s="122" t="s">
        <v>48</v>
      </c>
      <c r="Y20" s="122" t="s">
        <v>53</v>
      </c>
      <c r="Z20" s="122" t="s">
        <v>123</v>
      </c>
      <c r="AA20" s="122" t="s">
        <v>109</v>
      </c>
      <c r="AB20" s="122" t="s">
        <v>92</v>
      </c>
      <c r="AC20" s="122" t="s">
        <v>93</v>
      </c>
      <c r="AD20" s="122" t="s">
        <v>79</v>
      </c>
      <c r="AE20" s="122" t="s">
        <v>140</v>
      </c>
      <c r="AF20" s="122" t="s">
        <v>141</v>
      </c>
      <c r="AG20" s="122" t="s">
        <v>53</v>
      </c>
      <c r="AH20" s="122" t="s">
        <v>212</v>
      </c>
      <c r="AI20" s="122" t="s">
        <v>213</v>
      </c>
      <c r="AJ20" s="122" t="s">
        <v>63</v>
      </c>
    </row>
    <row r="21" spans="1:36" x14ac:dyDescent="0.25">
      <c r="A21" s="121">
        <v>43864.338066307871</v>
      </c>
      <c r="B21" s="122" t="s">
        <v>666</v>
      </c>
      <c r="C21" s="122" t="s">
        <v>667</v>
      </c>
      <c r="D21" s="122">
        <v>13491406</v>
      </c>
      <c r="E21" s="122" t="s">
        <v>38</v>
      </c>
      <c r="F21" s="122">
        <v>51</v>
      </c>
      <c r="G21" s="123">
        <v>24890</v>
      </c>
      <c r="H21" s="122">
        <v>3103094007</v>
      </c>
      <c r="I21" s="122" t="s">
        <v>668</v>
      </c>
      <c r="J21" s="122" t="s">
        <v>669</v>
      </c>
      <c r="K21" s="122" t="s">
        <v>458</v>
      </c>
      <c r="L21" s="122" t="s">
        <v>42</v>
      </c>
      <c r="M21" s="122" t="s">
        <v>43</v>
      </c>
      <c r="N21" s="122" t="s">
        <v>44</v>
      </c>
      <c r="O21" s="122" t="s">
        <v>45</v>
      </c>
      <c r="P21" s="122" t="s">
        <v>46</v>
      </c>
      <c r="Q21" s="122" t="s">
        <v>231</v>
      </c>
      <c r="R21" s="122" t="s">
        <v>48</v>
      </c>
      <c r="S21" s="122" t="s">
        <v>122</v>
      </c>
      <c r="T21" s="122" t="s">
        <v>232</v>
      </c>
      <c r="U21" s="122" t="s">
        <v>51</v>
      </c>
      <c r="V21" s="122">
        <v>3</v>
      </c>
      <c r="W21" s="122" t="s">
        <v>203</v>
      </c>
      <c r="X21" s="122" t="s">
        <v>48</v>
      </c>
      <c r="Y21" s="122" t="s">
        <v>48</v>
      </c>
      <c r="Z21" s="122" t="s">
        <v>108</v>
      </c>
      <c r="AA21" s="122" t="s">
        <v>55</v>
      </c>
      <c r="AB21" s="122" t="s">
        <v>670</v>
      </c>
      <c r="AC21" s="122" t="s">
        <v>375</v>
      </c>
      <c r="AD21" s="122" t="s">
        <v>259</v>
      </c>
      <c r="AE21" s="122" t="s">
        <v>126</v>
      </c>
      <c r="AF21" s="122" t="s">
        <v>96</v>
      </c>
      <c r="AG21" s="122" t="s">
        <v>53</v>
      </c>
      <c r="AH21" s="122" t="s">
        <v>671</v>
      </c>
      <c r="AI21" s="122" t="s">
        <v>97</v>
      </c>
      <c r="AJ21" s="122" t="s">
        <v>672</v>
      </c>
    </row>
    <row r="22" spans="1:36" x14ac:dyDescent="0.25">
      <c r="A22" s="121">
        <v>43865.677463680557</v>
      </c>
      <c r="B22" s="122" t="s">
        <v>802</v>
      </c>
      <c r="C22" s="122" t="s">
        <v>803</v>
      </c>
      <c r="D22" s="122">
        <v>17590298</v>
      </c>
      <c r="E22" s="122" t="s">
        <v>38</v>
      </c>
      <c r="F22" s="122">
        <v>43</v>
      </c>
      <c r="G22" s="123">
        <v>27902</v>
      </c>
      <c r="H22" s="122">
        <v>3176353984</v>
      </c>
      <c r="I22" s="122" t="s">
        <v>804</v>
      </c>
      <c r="J22" s="122" t="s">
        <v>805</v>
      </c>
      <c r="K22" s="122" t="s">
        <v>806</v>
      </c>
      <c r="L22" s="122" t="s">
        <v>807</v>
      </c>
      <c r="M22" s="122" t="s">
        <v>808</v>
      </c>
      <c r="N22" s="122" t="s">
        <v>44</v>
      </c>
      <c r="O22" s="122" t="s">
        <v>254</v>
      </c>
      <c r="P22" s="122" t="s">
        <v>71</v>
      </c>
      <c r="Q22" s="122" t="s">
        <v>809</v>
      </c>
      <c r="R22" s="122" t="s">
        <v>621</v>
      </c>
      <c r="S22" s="122" t="s">
        <v>810</v>
      </c>
      <c r="T22" s="122" t="s">
        <v>415</v>
      </c>
      <c r="U22" s="122" t="s">
        <v>51</v>
      </c>
      <c r="V22" s="122">
        <v>2</v>
      </c>
      <c r="W22" s="122" t="s">
        <v>91</v>
      </c>
      <c r="X22" s="122" t="s">
        <v>48</v>
      </c>
      <c r="Y22" s="122" t="s">
        <v>53</v>
      </c>
      <c r="Z22" s="122" t="s">
        <v>108</v>
      </c>
      <c r="AA22" s="122" t="s">
        <v>811</v>
      </c>
      <c r="AB22" s="122" t="s">
        <v>812</v>
      </c>
      <c r="AC22" s="122" t="s">
        <v>57</v>
      </c>
      <c r="AD22" s="122" t="s">
        <v>813</v>
      </c>
      <c r="AE22" s="122" t="s">
        <v>320</v>
      </c>
      <c r="AF22" s="122" t="s">
        <v>504</v>
      </c>
      <c r="AG22" s="122" t="s">
        <v>48</v>
      </c>
      <c r="AH22" s="122" t="s">
        <v>814</v>
      </c>
      <c r="AI22" s="122" t="s">
        <v>169</v>
      </c>
      <c r="AJ22" s="122" t="s">
        <v>815</v>
      </c>
    </row>
    <row r="23" spans="1:36" x14ac:dyDescent="0.25">
      <c r="A23" s="121">
        <v>43866.448263124999</v>
      </c>
      <c r="B23" s="122" t="s">
        <v>833</v>
      </c>
      <c r="C23" s="122" t="s">
        <v>834</v>
      </c>
      <c r="D23" s="122">
        <v>1090369588</v>
      </c>
      <c r="E23" s="122" t="s">
        <v>38</v>
      </c>
      <c r="F23" s="122">
        <v>32</v>
      </c>
      <c r="G23" s="123">
        <v>31514</v>
      </c>
      <c r="H23" s="122">
        <v>311499753</v>
      </c>
      <c r="I23" s="122" t="s">
        <v>835</v>
      </c>
      <c r="J23" s="122" t="s">
        <v>556</v>
      </c>
      <c r="K23" s="122" t="s">
        <v>337</v>
      </c>
      <c r="L23" s="122" t="s">
        <v>42</v>
      </c>
      <c r="M23" s="122" t="s">
        <v>43</v>
      </c>
      <c r="N23" s="122" t="s">
        <v>44</v>
      </c>
      <c r="O23" s="122" t="s">
        <v>705</v>
      </c>
      <c r="P23" s="122" t="s">
        <v>46</v>
      </c>
      <c r="Q23" s="122" t="s">
        <v>836</v>
      </c>
      <c r="R23" s="122" t="s">
        <v>48</v>
      </c>
      <c r="S23" s="122" t="s">
        <v>49</v>
      </c>
      <c r="T23" s="122" t="s">
        <v>468</v>
      </c>
      <c r="U23" s="122" t="s">
        <v>51</v>
      </c>
      <c r="V23" s="122">
        <v>1</v>
      </c>
      <c r="W23" s="122" t="s">
        <v>256</v>
      </c>
      <c r="X23" s="122" t="s">
        <v>48</v>
      </c>
      <c r="Y23" s="122" t="s">
        <v>53</v>
      </c>
      <c r="Z23" s="122" t="s">
        <v>54</v>
      </c>
      <c r="AA23" s="122" t="s">
        <v>109</v>
      </c>
      <c r="AB23" s="122" t="s">
        <v>92</v>
      </c>
      <c r="AC23" s="122" t="s">
        <v>375</v>
      </c>
      <c r="AD23" s="122" t="s">
        <v>79</v>
      </c>
      <c r="AE23" s="122" t="s">
        <v>140</v>
      </c>
      <c r="AF23" s="122" t="s">
        <v>96</v>
      </c>
      <c r="AG23" s="122" t="s">
        <v>53</v>
      </c>
      <c r="AH23" s="122" t="s">
        <v>419</v>
      </c>
      <c r="AI23" s="122" t="s">
        <v>115</v>
      </c>
      <c r="AJ23" s="122" t="s">
        <v>837</v>
      </c>
    </row>
    <row r="24" spans="1:36" x14ac:dyDescent="0.25">
      <c r="A24" s="121">
        <v>43866.48558508102</v>
      </c>
      <c r="B24" s="122" t="s">
        <v>895</v>
      </c>
      <c r="C24" s="122" t="s">
        <v>896</v>
      </c>
      <c r="D24" s="122">
        <v>88032000</v>
      </c>
      <c r="E24" s="122" t="s">
        <v>38</v>
      </c>
      <c r="F24" s="122">
        <v>40</v>
      </c>
      <c r="G24" s="123">
        <v>29131</v>
      </c>
      <c r="H24" s="122">
        <v>3173636554</v>
      </c>
      <c r="I24" s="122" t="s">
        <v>897</v>
      </c>
      <c r="J24" s="122" t="s">
        <v>898</v>
      </c>
      <c r="K24" s="122" t="s">
        <v>581</v>
      </c>
      <c r="L24" s="122" t="s">
        <v>42</v>
      </c>
      <c r="M24" s="122" t="s">
        <v>43</v>
      </c>
      <c r="N24" s="122" t="s">
        <v>44</v>
      </c>
      <c r="O24" s="122" t="s">
        <v>45</v>
      </c>
      <c r="P24" s="122" t="s">
        <v>134</v>
      </c>
      <c r="Q24" s="122" t="s">
        <v>899</v>
      </c>
      <c r="R24" s="122" t="s">
        <v>48</v>
      </c>
      <c r="S24" s="122" t="s">
        <v>122</v>
      </c>
      <c r="T24" s="122" t="s">
        <v>900</v>
      </c>
      <c r="U24" s="122" t="s">
        <v>107</v>
      </c>
      <c r="V24" s="122">
        <v>2</v>
      </c>
      <c r="W24" s="122" t="s">
        <v>901</v>
      </c>
      <c r="X24" s="122" t="s">
        <v>48</v>
      </c>
      <c r="Y24" s="122" t="s">
        <v>48</v>
      </c>
      <c r="Z24" s="122" t="s">
        <v>108</v>
      </c>
      <c r="AA24" s="122" t="s">
        <v>152</v>
      </c>
      <c r="AB24" s="122" t="s">
        <v>902</v>
      </c>
      <c r="AC24" s="122" t="s">
        <v>111</v>
      </c>
      <c r="AD24" s="122" t="s">
        <v>154</v>
      </c>
      <c r="AE24" s="122" t="s">
        <v>903</v>
      </c>
      <c r="AF24" s="122" t="s">
        <v>904</v>
      </c>
      <c r="AG24" s="122" t="s">
        <v>53</v>
      </c>
      <c r="AI24" s="122" t="s">
        <v>905</v>
      </c>
      <c r="AJ24" s="122" t="s">
        <v>48</v>
      </c>
    </row>
    <row r="25" spans="1:36" x14ac:dyDescent="0.25">
      <c r="A25" s="121">
        <v>43866.493737048615</v>
      </c>
      <c r="B25" s="122" t="s">
        <v>833</v>
      </c>
      <c r="C25" s="122" t="s">
        <v>912</v>
      </c>
      <c r="D25" s="122">
        <v>88032333</v>
      </c>
      <c r="E25" s="122" t="s">
        <v>38</v>
      </c>
      <c r="F25" s="122">
        <v>40</v>
      </c>
      <c r="G25" s="123">
        <v>29131</v>
      </c>
      <c r="H25" s="122">
        <v>3173636554</v>
      </c>
      <c r="I25" s="122" t="s">
        <v>913</v>
      </c>
      <c r="J25" s="122" t="s">
        <v>914</v>
      </c>
      <c r="K25" s="122" t="s">
        <v>915</v>
      </c>
      <c r="L25" s="122" t="s">
        <v>42</v>
      </c>
      <c r="M25" s="122" t="s">
        <v>43</v>
      </c>
      <c r="N25" s="122" t="s">
        <v>44</v>
      </c>
      <c r="O25" s="122" t="s">
        <v>705</v>
      </c>
      <c r="P25" s="122" t="s">
        <v>134</v>
      </c>
      <c r="Q25" s="122" t="s">
        <v>916</v>
      </c>
      <c r="R25" s="122" t="s">
        <v>48</v>
      </c>
      <c r="S25" s="122" t="s">
        <v>122</v>
      </c>
      <c r="T25" s="122" t="s">
        <v>784</v>
      </c>
      <c r="U25" s="122" t="s">
        <v>107</v>
      </c>
      <c r="V25" s="122">
        <v>2</v>
      </c>
      <c r="W25" s="122" t="s">
        <v>901</v>
      </c>
      <c r="X25" s="122" t="s">
        <v>48</v>
      </c>
      <c r="Y25" s="122" t="s">
        <v>48</v>
      </c>
      <c r="Z25" s="122" t="s">
        <v>108</v>
      </c>
      <c r="AA25" s="122" t="s">
        <v>109</v>
      </c>
      <c r="AB25" s="122" t="s">
        <v>92</v>
      </c>
      <c r="AC25" s="122" t="s">
        <v>441</v>
      </c>
      <c r="AD25" s="122" t="s">
        <v>79</v>
      </c>
      <c r="AE25" s="122" t="s">
        <v>95</v>
      </c>
      <c r="AF25" s="122" t="s">
        <v>81</v>
      </c>
      <c r="AG25" s="122" t="s">
        <v>53</v>
      </c>
      <c r="AH25" s="122" t="s">
        <v>849</v>
      </c>
      <c r="AI25" s="122" t="s">
        <v>128</v>
      </c>
      <c r="AJ25" s="122" t="s">
        <v>837</v>
      </c>
    </row>
    <row r="26" spans="1:36" x14ac:dyDescent="0.25">
      <c r="A26" s="121">
        <v>43864.561896203704</v>
      </c>
      <c r="B26" s="122" t="s">
        <v>793</v>
      </c>
      <c r="C26" s="122" t="s">
        <v>794</v>
      </c>
      <c r="D26" s="122">
        <v>13906188</v>
      </c>
      <c r="E26" s="122" t="s">
        <v>38</v>
      </c>
      <c r="F26" s="122">
        <v>51</v>
      </c>
      <c r="G26" s="123">
        <v>25160</v>
      </c>
      <c r="H26" s="122">
        <v>3162660640</v>
      </c>
      <c r="I26" s="122" t="s">
        <v>795</v>
      </c>
      <c r="J26" s="122" t="s">
        <v>796</v>
      </c>
      <c r="K26" s="122" t="s">
        <v>797</v>
      </c>
      <c r="L26" s="122" t="s">
        <v>42</v>
      </c>
      <c r="M26" s="122" t="s">
        <v>43</v>
      </c>
      <c r="N26" s="122" t="s">
        <v>595</v>
      </c>
      <c r="O26" s="122" t="s">
        <v>798</v>
      </c>
      <c r="P26" s="122" t="s">
        <v>164</v>
      </c>
      <c r="Q26" s="122" t="s">
        <v>799</v>
      </c>
      <c r="R26" s="122" t="s">
        <v>48</v>
      </c>
      <c r="S26" s="122" t="s">
        <v>168</v>
      </c>
      <c r="T26" s="122" t="s">
        <v>50</v>
      </c>
      <c r="U26" s="122" t="s">
        <v>51</v>
      </c>
      <c r="V26" s="122">
        <v>2</v>
      </c>
      <c r="W26" s="122" t="s">
        <v>470</v>
      </c>
      <c r="X26" s="122" t="s">
        <v>53</v>
      </c>
      <c r="Y26" s="122" t="s">
        <v>48</v>
      </c>
      <c r="Z26" s="122" t="s">
        <v>108</v>
      </c>
      <c r="AA26" s="122" t="s">
        <v>152</v>
      </c>
      <c r="AB26" s="122" t="s">
        <v>302</v>
      </c>
      <c r="AC26" s="122" t="s">
        <v>93</v>
      </c>
      <c r="AD26" s="122" t="s">
        <v>125</v>
      </c>
      <c r="AE26" s="122" t="s">
        <v>377</v>
      </c>
      <c r="AF26" s="122" t="s">
        <v>141</v>
      </c>
      <c r="AG26" s="122" t="s">
        <v>53</v>
      </c>
      <c r="AH26" s="122" t="s">
        <v>800</v>
      </c>
      <c r="AI26" s="122" t="s">
        <v>763</v>
      </c>
      <c r="AJ26" s="122" t="s">
        <v>801</v>
      </c>
    </row>
    <row r="27" spans="1:36" x14ac:dyDescent="0.25">
      <c r="A27" s="121">
        <v>43864.314006759261</v>
      </c>
      <c r="B27" s="122" t="s">
        <v>360</v>
      </c>
      <c r="C27" s="122" t="s">
        <v>361</v>
      </c>
      <c r="D27" s="122">
        <v>1090428604</v>
      </c>
      <c r="E27" s="122" t="s">
        <v>38</v>
      </c>
      <c r="F27" s="122">
        <v>32</v>
      </c>
      <c r="G27" s="123">
        <v>31962</v>
      </c>
      <c r="H27" s="122">
        <v>3022615401</v>
      </c>
      <c r="I27" s="122" t="s">
        <v>362</v>
      </c>
      <c r="J27" s="122" t="s">
        <v>363</v>
      </c>
      <c r="K27" s="122" t="s">
        <v>41</v>
      </c>
      <c r="L27" s="122" t="s">
        <v>42</v>
      </c>
      <c r="M27" s="122" t="s">
        <v>43</v>
      </c>
      <c r="N27" s="122" t="s">
        <v>44</v>
      </c>
      <c r="O27" s="122" t="s">
        <v>70</v>
      </c>
      <c r="P27" s="122" t="s">
        <v>46</v>
      </c>
      <c r="R27" s="122" t="s">
        <v>48</v>
      </c>
      <c r="S27" s="122" t="s">
        <v>364</v>
      </c>
      <c r="T27" s="122" t="s">
        <v>50</v>
      </c>
      <c r="U27" s="122" t="s">
        <v>51</v>
      </c>
      <c r="V27" s="122">
        <v>1</v>
      </c>
      <c r="W27" s="122" t="s">
        <v>75</v>
      </c>
      <c r="X27" s="122" t="s">
        <v>48</v>
      </c>
      <c r="Y27" s="122" t="s">
        <v>53</v>
      </c>
      <c r="Z27" s="122" t="s">
        <v>123</v>
      </c>
      <c r="AA27" s="122" t="s">
        <v>55</v>
      </c>
      <c r="AB27" s="122" t="s">
        <v>234</v>
      </c>
      <c r="AC27" s="122" t="s">
        <v>57</v>
      </c>
      <c r="AD27" s="122" t="s">
        <v>272</v>
      </c>
      <c r="AE27" s="122" t="s">
        <v>365</v>
      </c>
      <c r="AF27" s="122" t="s">
        <v>141</v>
      </c>
      <c r="AG27" s="122" t="s">
        <v>48</v>
      </c>
      <c r="AI27" s="122" t="s">
        <v>169</v>
      </c>
      <c r="AJ27" s="122" t="s">
        <v>366</v>
      </c>
    </row>
    <row r="28" spans="1:36" x14ac:dyDescent="0.25">
      <c r="A28" s="121">
        <v>43864.427888703707</v>
      </c>
      <c r="B28" s="122" t="s">
        <v>738</v>
      </c>
      <c r="C28" s="122" t="s">
        <v>739</v>
      </c>
      <c r="D28" s="122">
        <v>1090374978</v>
      </c>
      <c r="E28" s="122" t="s">
        <v>38</v>
      </c>
      <c r="F28" s="122">
        <v>33</v>
      </c>
      <c r="G28" s="123">
        <v>31618</v>
      </c>
      <c r="H28" s="122">
        <v>3184196345</v>
      </c>
      <c r="I28" s="122" t="s">
        <v>740</v>
      </c>
      <c r="J28" s="122" t="s">
        <v>741</v>
      </c>
      <c r="K28" s="122" t="s">
        <v>742</v>
      </c>
      <c r="L28" s="122" t="s">
        <v>42</v>
      </c>
      <c r="M28" s="122" t="s">
        <v>69</v>
      </c>
      <c r="N28" s="122" t="s">
        <v>44</v>
      </c>
      <c r="O28" s="122" t="s">
        <v>45</v>
      </c>
      <c r="P28" s="122" t="s">
        <v>71</v>
      </c>
      <c r="Q28" s="122" t="s">
        <v>743</v>
      </c>
      <c r="R28" s="122" t="s">
        <v>621</v>
      </c>
      <c r="S28" s="122" t="s">
        <v>744</v>
      </c>
      <c r="T28" s="122" t="s">
        <v>745</v>
      </c>
      <c r="U28" s="122" t="s">
        <v>51</v>
      </c>
      <c r="V28" s="122">
        <v>1</v>
      </c>
      <c r="W28" s="122" t="s">
        <v>75</v>
      </c>
      <c r="X28" s="122" t="s">
        <v>48</v>
      </c>
      <c r="Y28" s="122" t="s">
        <v>48</v>
      </c>
      <c r="Z28" s="122" t="s">
        <v>54</v>
      </c>
      <c r="AA28" s="122" t="s">
        <v>746</v>
      </c>
      <c r="AB28" s="122" t="s">
        <v>747</v>
      </c>
      <c r="AC28" s="122" t="s">
        <v>139</v>
      </c>
      <c r="AD28" s="122" t="s">
        <v>272</v>
      </c>
      <c r="AE28" s="122" t="s">
        <v>748</v>
      </c>
      <c r="AF28" s="122" t="s">
        <v>81</v>
      </c>
      <c r="AG28" s="122" t="s">
        <v>53</v>
      </c>
      <c r="AH28" s="122" t="s">
        <v>749</v>
      </c>
      <c r="AI28" s="122" t="s">
        <v>750</v>
      </c>
      <c r="AJ28" s="122" t="s">
        <v>751</v>
      </c>
    </row>
    <row r="29" spans="1:36" x14ac:dyDescent="0.25">
      <c r="A29" s="121">
        <v>43864.313884074072</v>
      </c>
      <c r="B29" s="122" t="s">
        <v>344</v>
      </c>
      <c r="C29" s="122" t="s">
        <v>345</v>
      </c>
      <c r="D29" s="122">
        <v>1093757366</v>
      </c>
      <c r="E29" s="122" t="s">
        <v>101</v>
      </c>
      <c r="F29" s="122">
        <v>30</v>
      </c>
      <c r="G29" s="123">
        <v>32865</v>
      </c>
      <c r="H29" s="122">
        <v>3163619818</v>
      </c>
      <c r="I29" s="122" t="s">
        <v>346</v>
      </c>
      <c r="J29" s="122" t="s">
        <v>347</v>
      </c>
      <c r="K29" s="122" t="s">
        <v>348</v>
      </c>
      <c r="L29" s="122" t="s">
        <v>42</v>
      </c>
      <c r="M29" s="122" t="s">
        <v>43</v>
      </c>
      <c r="N29" s="122" t="s">
        <v>44</v>
      </c>
      <c r="O29" s="122" t="s">
        <v>349</v>
      </c>
      <c r="P29" s="122" t="s">
        <v>314</v>
      </c>
      <c r="Q29" s="122" t="s">
        <v>350</v>
      </c>
      <c r="R29" s="122" t="s">
        <v>48</v>
      </c>
      <c r="S29" s="122" t="s">
        <v>351</v>
      </c>
      <c r="T29" s="122" t="s">
        <v>352</v>
      </c>
      <c r="U29" s="122" t="s">
        <v>51</v>
      </c>
      <c r="V29" s="122">
        <v>0</v>
      </c>
      <c r="W29" s="122" t="s">
        <v>52</v>
      </c>
      <c r="X29" s="122" t="s">
        <v>48</v>
      </c>
      <c r="Y29" s="122" t="s">
        <v>48</v>
      </c>
      <c r="Z29" s="122" t="s">
        <v>123</v>
      </c>
      <c r="AA29" s="122" t="s">
        <v>353</v>
      </c>
      <c r="AB29" s="122" t="s">
        <v>354</v>
      </c>
      <c r="AC29" s="122" t="s">
        <v>57</v>
      </c>
      <c r="AD29" s="122" t="s">
        <v>355</v>
      </c>
      <c r="AE29" s="122" t="s">
        <v>320</v>
      </c>
      <c r="AF29" s="122" t="s">
        <v>356</v>
      </c>
      <c r="AG29" s="122" t="s">
        <v>53</v>
      </c>
      <c r="AH29" s="122" t="s">
        <v>357</v>
      </c>
      <c r="AI29" s="122" t="s">
        <v>358</v>
      </c>
      <c r="AJ29" s="122" t="s">
        <v>359</v>
      </c>
    </row>
    <row r="30" spans="1:36" x14ac:dyDescent="0.25">
      <c r="A30" s="121">
        <v>43864.354002233798</v>
      </c>
      <c r="B30" s="122" t="s">
        <v>239</v>
      </c>
      <c r="C30" s="122" t="s">
        <v>701</v>
      </c>
      <c r="D30" s="122">
        <v>79755344</v>
      </c>
      <c r="E30" s="122" t="s">
        <v>38</v>
      </c>
      <c r="F30" s="122">
        <v>45</v>
      </c>
      <c r="G30" s="123">
        <v>27387</v>
      </c>
      <c r="H30" s="122">
        <v>3167416840</v>
      </c>
      <c r="I30" s="122" t="s">
        <v>702</v>
      </c>
      <c r="J30" s="122" t="s">
        <v>703</v>
      </c>
      <c r="K30" s="122" t="s">
        <v>704</v>
      </c>
      <c r="L30" s="122" t="s">
        <v>42</v>
      </c>
      <c r="M30" s="122" t="s">
        <v>43</v>
      </c>
      <c r="N30" s="122" t="s">
        <v>44</v>
      </c>
      <c r="O30" s="122" t="s">
        <v>705</v>
      </c>
      <c r="P30" s="122" t="s">
        <v>46</v>
      </c>
      <c r="Q30" s="122" t="s">
        <v>706</v>
      </c>
      <c r="R30" s="122" t="s">
        <v>48</v>
      </c>
      <c r="S30" s="122" t="s">
        <v>122</v>
      </c>
      <c r="T30" s="122" t="s">
        <v>50</v>
      </c>
      <c r="U30" s="122" t="s">
        <v>51</v>
      </c>
      <c r="V30" s="122">
        <v>2</v>
      </c>
      <c r="W30" s="122" t="s">
        <v>203</v>
      </c>
      <c r="X30" s="122" t="s">
        <v>48</v>
      </c>
      <c r="Y30" s="122" t="s">
        <v>48</v>
      </c>
      <c r="Z30" s="122" t="s">
        <v>108</v>
      </c>
      <c r="AA30" s="122" t="s">
        <v>109</v>
      </c>
      <c r="AB30" s="122" t="s">
        <v>92</v>
      </c>
      <c r="AC30" s="122" t="s">
        <v>441</v>
      </c>
      <c r="AD30" s="122" t="s">
        <v>154</v>
      </c>
      <c r="AE30" s="122" t="s">
        <v>167</v>
      </c>
      <c r="AF30" s="122" t="s">
        <v>81</v>
      </c>
      <c r="AG30" s="122" t="s">
        <v>48</v>
      </c>
      <c r="AH30" s="122" t="s">
        <v>206</v>
      </c>
      <c r="AI30" s="122" t="s">
        <v>169</v>
      </c>
      <c r="AJ30" s="122" t="s">
        <v>398</v>
      </c>
    </row>
    <row r="31" spans="1:36" x14ac:dyDescent="0.25">
      <c r="A31" s="121">
        <v>43864.322531979167</v>
      </c>
      <c r="B31" s="122" t="s">
        <v>518</v>
      </c>
      <c r="C31" s="122" t="s">
        <v>519</v>
      </c>
      <c r="D31" s="122">
        <v>1093793183</v>
      </c>
      <c r="E31" s="122" t="s">
        <v>38</v>
      </c>
      <c r="F31" s="122">
        <v>22</v>
      </c>
      <c r="G31" s="123">
        <v>35774</v>
      </c>
      <c r="H31" s="122">
        <v>3105519795</v>
      </c>
      <c r="I31" s="122" t="s">
        <v>520</v>
      </c>
      <c r="J31" s="122" t="s">
        <v>521</v>
      </c>
      <c r="K31" s="122" t="s">
        <v>522</v>
      </c>
      <c r="L31" s="122" t="s">
        <v>42</v>
      </c>
      <c r="M31" s="122" t="s">
        <v>69</v>
      </c>
      <c r="N31" s="122" t="s">
        <v>44</v>
      </c>
      <c r="O31" s="122" t="s">
        <v>70</v>
      </c>
      <c r="P31" s="122" t="s">
        <v>314</v>
      </c>
      <c r="Q31" s="122" t="s">
        <v>523</v>
      </c>
      <c r="R31" s="122" t="s">
        <v>48</v>
      </c>
      <c r="S31" s="122" t="s">
        <v>524</v>
      </c>
      <c r="T31" s="122" t="s">
        <v>525</v>
      </c>
      <c r="U31" s="122" t="s">
        <v>107</v>
      </c>
      <c r="V31" s="122">
        <v>0</v>
      </c>
      <c r="W31" s="122" t="s">
        <v>52</v>
      </c>
      <c r="X31" s="122" t="s">
        <v>48</v>
      </c>
      <c r="Y31" s="122" t="s">
        <v>48</v>
      </c>
      <c r="Z31" s="122" t="s">
        <v>123</v>
      </c>
      <c r="AA31" s="122" t="s">
        <v>526</v>
      </c>
      <c r="AB31" s="122" t="s">
        <v>527</v>
      </c>
      <c r="AC31" s="122" t="s">
        <v>235</v>
      </c>
      <c r="AD31" s="122" t="s">
        <v>304</v>
      </c>
      <c r="AE31" s="122" t="s">
        <v>528</v>
      </c>
      <c r="AF31" s="122" t="s">
        <v>96</v>
      </c>
      <c r="AG31" s="122" t="s">
        <v>48</v>
      </c>
      <c r="AI31" s="122" t="s">
        <v>169</v>
      </c>
      <c r="AJ31" s="122" t="s">
        <v>529</v>
      </c>
    </row>
    <row r="32" spans="1:36" x14ac:dyDescent="0.25">
      <c r="A32" s="121">
        <v>43864.305153032408</v>
      </c>
      <c r="B32" s="122" t="s">
        <v>85</v>
      </c>
      <c r="C32" s="122" t="s">
        <v>86</v>
      </c>
      <c r="D32" s="122">
        <v>94331872</v>
      </c>
      <c r="E32" s="122" t="s">
        <v>38</v>
      </c>
      <c r="F32" s="122">
        <v>41</v>
      </c>
      <c r="G32" s="123">
        <v>28722</v>
      </c>
      <c r="H32" s="122">
        <v>3175051007</v>
      </c>
      <c r="I32" s="122" t="s">
        <v>87</v>
      </c>
      <c r="J32" s="122" t="s">
        <v>88</v>
      </c>
      <c r="K32" s="122" t="s">
        <v>41</v>
      </c>
      <c r="L32" s="122" t="s">
        <v>42</v>
      </c>
      <c r="M32" s="122" t="s">
        <v>43</v>
      </c>
      <c r="N32" s="122" t="s">
        <v>44</v>
      </c>
      <c r="O32" s="122" t="s">
        <v>45</v>
      </c>
      <c r="P32" s="122" t="s">
        <v>46</v>
      </c>
      <c r="Q32" s="122" t="s">
        <v>89</v>
      </c>
      <c r="R32" s="122" t="s">
        <v>48</v>
      </c>
      <c r="S32" s="122" t="s">
        <v>49</v>
      </c>
      <c r="T32" s="122" t="s">
        <v>90</v>
      </c>
      <c r="U32" s="122" t="s">
        <v>51</v>
      </c>
      <c r="V32" s="122">
        <v>3</v>
      </c>
      <c r="W32" s="122" t="s">
        <v>91</v>
      </c>
      <c r="X32" s="122" t="s">
        <v>48</v>
      </c>
      <c r="Y32" s="122" t="s">
        <v>48</v>
      </c>
      <c r="Z32" s="122" t="s">
        <v>54</v>
      </c>
      <c r="AA32" s="122" t="s">
        <v>55</v>
      </c>
      <c r="AB32" s="122" t="s">
        <v>92</v>
      </c>
      <c r="AC32" s="122" t="s">
        <v>93</v>
      </c>
      <c r="AD32" s="122" t="s">
        <v>94</v>
      </c>
      <c r="AE32" s="122" t="s">
        <v>95</v>
      </c>
      <c r="AF32" s="122" t="s">
        <v>96</v>
      </c>
      <c r="AG32" s="122" t="s">
        <v>48</v>
      </c>
      <c r="AI32" s="122" t="s">
        <v>97</v>
      </c>
      <c r="AJ32" s="122" t="s">
        <v>98</v>
      </c>
    </row>
    <row r="33" spans="1:36" x14ac:dyDescent="0.25">
      <c r="A33" s="121">
        <v>43864.426725937505</v>
      </c>
      <c r="B33" s="122" t="s">
        <v>729</v>
      </c>
      <c r="C33" s="122" t="s">
        <v>730</v>
      </c>
      <c r="D33" s="122">
        <v>88214322</v>
      </c>
      <c r="E33" s="122" t="s">
        <v>38</v>
      </c>
      <c r="F33" s="122">
        <v>44</v>
      </c>
      <c r="G33" s="123">
        <v>27540</v>
      </c>
      <c r="H33" s="122">
        <v>3178059955</v>
      </c>
      <c r="I33" s="122" t="s">
        <v>731</v>
      </c>
      <c r="J33" s="122" t="s">
        <v>732</v>
      </c>
      <c r="K33" s="122" t="s">
        <v>733</v>
      </c>
      <c r="L33" s="122" t="s">
        <v>42</v>
      </c>
      <c r="M33" s="122" t="s">
        <v>43</v>
      </c>
      <c r="N33" s="122" t="s">
        <v>44</v>
      </c>
      <c r="O33" s="122" t="s">
        <v>45</v>
      </c>
      <c r="P33" s="122" t="s">
        <v>46</v>
      </c>
      <c r="R33" s="122" t="s">
        <v>48</v>
      </c>
      <c r="S33" s="122" t="s">
        <v>476</v>
      </c>
      <c r="T33" s="122" t="s">
        <v>734</v>
      </c>
      <c r="U33" s="122" t="s">
        <v>51</v>
      </c>
      <c r="V33" s="122">
        <v>2</v>
      </c>
      <c r="W33" s="122" t="s">
        <v>91</v>
      </c>
      <c r="X33" s="122" t="s">
        <v>48</v>
      </c>
      <c r="Y33" s="122" t="s">
        <v>48</v>
      </c>
      <c r="Z33" s="122" t="s">
        <v>108</v>
      </c>
      <c r="AA33" s="122" t="s">
        <v>735</v>
      </c>
      <c r="AB33" s="122" t="s">
        <v>56</v>
      </c>
      <c r="AC33" s="122" t="s">
        <v>57</v>
      </c>
      <c r="AD33" s="122" t="s">
        <v>154</v>
      </c>
      <c r="AE33" s="122" t="s">
        <v>736</v>
      </c>
      <c r="AF33" s="122" t="s">
        <v>81</v>
      </c>
      <c r="AG33" s="122" t="s">
        <v>53</v>
      </c>
      <c r="AI33" s="122" t="s">
        <v>737</v>
      </c>
      <c r="AJ33" s="122" t="s">
        <v>63</v>
      </c>
    </row>
    <row r="34" spans="1:36" x14ac:dyDescent="0.25">
      <c r="A34" s="121">
        <v>43864.312217175924</v>
      </c>
      <c r="B34" s="122" t="s">
        <v>285</v>
      </c>
      <c r="C34" s="122" t="s">
        <v>286</v>
      </c>
      <c r="D34" s="122">
        <v>13271559</v>
      </c>
      <c r="E34" s="122" t="s">
        <v>38</v>
      </c>
      <c r="F34" s="122">
        <v>34</v>
      </c>
      <c r="G34" s="123">
        <v>31113</v>
      </c>
      <c r="H34" s="122">
        <v>3124729498</v>
      </c>
      <c r="I34" s="122" t="s">
        <v>287</v>
      </c>
      <c r="J34" s="122" t="s">
        <v>288</v>
      </c>
      <c r="K34" s="122" t="s">
        <v>289</v>
      </c>
      <c r="L34" s="122" t="s">
        <v>42</v>
      </c>
      <c r="M34" s="122" t="s">
        <v>43</v>
      </c>
      <c r="N34" s="122" t="s">
        <v>44</v>
      </c>
      <c r="O34" s="122" t="s">
        <v>290</v>
      </c>
      <c r="P34" s="122" t="s">
        <v>46</v>
      </c>
      <c r="Q34" s="122" t="s">
        <v>291</v>
      </c>
      <c r="R34" s="122" t="s">
        <v>48</v>
      </c>
      <c r="S34" s="122" t="s">
        <v>122</v>
      </c>
      <c r="T34" s="122" t="s">
        <v>232</v>
      </c>
      <c r="U34" s="122" t="s">
        <v>51</v>
      </c>
      <c r="V34" s="122">
        <v>2</v>
      </c>
      <c r="W34" s="122" t="s">
        <v>292</v>
      </c>
      <c r="X34" s="122" t="s">
        <v>48</v>
      </c>
      <c r="Y34" s="122" t="s">
        <v>48</v>
      </c>
      <c r="Z34" s="122" t="s">
        <v>108</v>
      </c>
      <c r="AA34" s="122" t="s">
        <v>109</v>
      </c>
      <c r="AB34" s="122" t="s">
        <v>258</v>
      </c>
      <c r="AC34" s="122" t="s">
        <v>235</v>
      </c>
      <c r="AD34" s="122" t="s">
        <v>178</v>
      </c>
      <c r="AE34" s="122" t="s">
        <v>293</v>
      </c>
      <c r="AF34" s="122" t="s">
        <v>96</v>
      </c>
      <c r="AG34" s="122" t="s">
        <v>53</v>
      </c>
      <c r="AH34" s="122" t="s">
        <v>294</v>
      </c>
      <c r="AI34" s="122" t="s">
        <v>128</v>
      </c>
      <c r="AJ34" s="122" t="s">
        <v>295</v>
      </c>
    </row>
    <row r="35" spans="1:36" x14ac:dyDescent="0.25">
      <c r="A35" s="121">
        <v>43864.338381168986</v>
      </c>
      <c r="B35" s="122" t="s">
        <v>673</v>
      </c>
      <c r="C35" s="122" t="s">
        <v>674</v>
      </c>
      <c r="D35" s="122">
        <v>1033676828</v>
      </c>
      <c r="E35" s="122" t="s">
        <v>38</v>
      </c>
      <c r="F35" s="122">
        <v>33</v>
      </c>
      <c r="G35" s="123">
        <v>31470</v>
      </c>
      <c r="H35" s="122">
        <v>3102548274</v>
      </c>
      <c r="I35" s="122" t="s">
        <v>675</v>
      </c>
      <c r="J35" s="122" t="s">
        <v>676</v>
      </c>
      <c r="K35" s="122" t="s">
        <v>41</v>
      </c>
      <c r="L35" s="122" t="s">
        <v>42</v>
      </c>
      <c r="M35" s="122" t="s">
        <v>43</v>
      </c>
      <c r="N35" s="122" t="s">
        <v>595</v>
      </c>
      <c r="O35" s="122" t="s">
        <v>677</v>
      </c>
      <c r="P35" s="122" t="s">
        <v>46</v>
      </c>
      <c r="R35" s="122" t="s">
        <v>48</v>
      </c>
      <c r="S35" s="122" t="s">
        <v>49</v>
      </c>
      <c r="T35" s="122" t="s">
        <v>301</v>
      </c>
      <c r="U35" s="122" t="s">
        <v>51</v>
      </c>
      <c r="V35" s="122">
        <v>2</v>
      </c>
      <c r="W35" s="122" t="s">
        <v>75</v>
      </c>
      <c r="X35" s="122" t="s">
        <v>53</v>
      </c>
      <c r="Y35" s="122" t="s">
        <v>53</v>
      </c>
      <c r="Z35" s="122" t="s">
        <v>54</v>
      </c>
      <c r="AA35" s="122" t="s">
        <v>109</v>
      </c>
      <c r="AB35" s="122" t="s">
        <v>234</v>
      </c>
      <c r="AC35" s="122" t="s">
        <v>139</v>
      </c>
      <c r="AD35" s="122" t="s">
        <v>79</v>
      </c>
      <c r="AE35" s="122" t="s">
        <v>95</v>
      </c>
      <c r="AF35" s="122" t="s">
        <v>60</v>
      </c>
      <c r="AG35" s="122" t="s">
        <v>53</v>
      </c>
      <c r="AH35" s="122" t="s">
        <v>678</v>
      </c>
      <c r="AI35" s="122" t="s">
        <v>115</v>
      </c>
      <c r="AJ35" s="122" t="s">
        <v>679</v>
      </c>
    </row>
    <row r="36" spans="1:36" x14ac:dyDescent="0.25">
      <c r="A36" s="121">
        <v>43864.338661481481</v>
      </c>
      <c r="B36" s="122" t="s">
        <v>680</v>
      </c>
      <c r="C36" s="122" t="s">
        <v>681</v>
      </c>
      <c r="D36" s="122">
        <v>1093734770</v>
      </c>
      <c r="E36" s="122" t="s">
        <v>38</v>
      </c>
      <c r="F36" s="122">
        <v>33</v>
      </c>
      <c r="G36" s="123">
        <v>32084</v>
      </c>
      <c r="H36" s="122">
        <v>3222711948</v>
      </c>
      <c r="I36" s="122" t="s">
        <v>682</v>
      </c>
      <c r="J36" s="122" t="s">
        <v>683</v>
      </c>
      <c r="K36" s="122" t="s">
        <v>684</v>
      </c>
      <c r="L36" s="122" t="s">
        <v>42</v>
      </c>
      <c r="M36" s="122" t="s">
        <v>43</v>
      </c>
      <c r="N36" s="122" t="s">
        <v>44</v>
      </c>
      <c r="O36" s="122" t="s">
        <v>300</v>
      </c>
      <c r="P36" s="122" t="s">
        <v>46</v>
      </c>
      <c r="R36" s="122" t="s">
        <v>48</v>
      </c>
      <c r="S36" s="122" t="s">
        <v>685</v>
      </c>
      <c r="T36" s="122" t="s">
        <v>50</v>
      </c>
      <c r="U36" s="122" t="s">
        <v>51</v>
      </c>
      <c r="V36" s="122">
        <v>2</v>
      </c>
      <c r="W36" s="122" t="s">
        <v>137</v>
      </c>
      <c r="X36" s="122" t="s">
        <v>48</v>
      </c>
      <c r="Y36" s="122" t="s">
        <v>53</v>
      </c>
      <c r="Z36" s="122" t="s">
        <v>54</v>
      </c>
      <c r="AA36" s="122" t="s">
        <v>63</v>
      </c>
      <c r="AB36" s="122" t="s">
        <v>92</v>
      </c>
      <c r="AC36" s="122" t="s">
        <v>375</v>
      </c>
      <c r="AD36" s="122" t="s">
        <v>125</v>
      </c>
      <c r="AE36" s="122" t="s">
        <v>686</v>
      </c>
      <c r="AF36" s="122" t="s">
        <v>60</v>
      </c>
      <c r="AG36" s="122" t="s">
        <v>48</v>
      </c>
      <c r="AH36" s="122" t="s">
        <v>168</v>
      </c>
      <c r="AI36" s="122" t="s">
        <v>687</v>
      </c>
      <c r="AJ36" s="122" t="s">
        <v>688</v>
      </c>
    </row>
    <row r="37" spans="1:36" x14ac:dyDescent="0.25">
      <c r="A37" s="121">
        <v>43864.308713344908</v>
      </c>
      <c r="B37" s="122" t="s">
        <v>143</v>
      </c>
      <c r="C37" s="122" t="s">
        <v>144</v>
      </c>
      <c r="D37" s="122">
        <v>88232063</v>
      </c>
      <c r="E37" s="122" t="s">
        <v>38</v>
      </c>
      <c r="F37" s="122">
        <v>41</v>
      </c>
      <c r="G37" s="123">
        <v>28669</v>
      </c>
      <c r="H37" s="122">
        <v>3215856505</v>
      </c>
      <c r="I37" s="122" t="s">
        <v>145</v>
      </c>
      <c r="J37" s="122" t="s">
        <v>146</v>
      </c>
      <c r="K37" s="122" t="s">
        <v>147</v>
      </c>
      <c r="L37" s="122" t="s">
        <v>42</v>
      </c>
      <c r="M37" s="122" t="s">
        <v>43</v>
      </c>
      <c r="N37" s="122" t="s">
        <v>44</v>
      </c>
      <c r="O37" s="122" t="s">
        <v>45</v>
      </c>
      <c r="P37" s="122" t="s">
        <v>46</v>
      </c>
      <c r="Q37" s="122" t="s">
        <v>148</v>
      </c>
      <c r="R37" s="122" t="s">
        <v>48</v>
      </c>
      <c r="S37" s="122" t="s">
        <v>149</v>
      </c>
      <c r="T37" s="122" t="s">
        <v>150</v>
      </c>
      <c r="U37" s="122" t="s">
        <v>51</v>
      </c>
      <c r="V37" s="122">
        <v>3</v>
      </c>
      <c r="W37" s="122" t="s">
        <v>151</v>
      </c>
      <c r="X37" s="122" t="s">
        <v>48</v>
      </c>
      <c r="Y37" s="122" t="s">
        <v>53</v>
      </c>
      <c r="Z37" s="122" t="s">
        <v>108</v>
      </c>
      <c r="AA37" s="122" t="s">
        <v>152</v>
      </c>
      <c r="AB37" s="122" t="s">
        <v>153</v>
      </c>
      <c r="AC37" s="122" t="s">
        <v>57</v>
      </c>
      <c r="AD37" s="122" t="s">
        <v>154</v>
      </c>
      <c r="AE37" s="122" t="s">
        <v>155</v>
      </c>
      <c r="AF37" s="122" t="s">
        <v>141</v>
      </c>
      <c r="AG37" s="122" t="s">
        <v>48</v>
      </c>
      <c r="AH37" s="122" t="s">
        <v>156</v>
      </c>
      <c r="AI37" s="122" t="s">
        <v>157</v>
      </c>
      <c r="AJ37" s="122" t="s">
        <v>158</v>
      </c>
    </row>
    <row r="38" spans="1:36" x14ac:dyDescent="0.25">
      <c r="A38" s="121">
        <v>43864.307974837968</v>
      </c>
      <c r="B38" s="122" t="s">
        <v>130</v>
      </c>
      <c r="C38" s="122" t="s">
        <v>131</v>
      </c>
      <c r="D38" s="122">
        <v>7350442</v>
      </c>
      <c r="E38" s="122" t="s">
        <v>38</v>
      </c>
      <c r="F38" s="122">
        <v>47</v>
      </c>
      <c r="G38" s="123">
        <v>26598</v>
      </c>
      <c r="H38" s="122">
        <v>3102480654</v>
      </c>
      <c r="I38" s="122" t="s">
        <v>132</v>
      </c>
      <c r="J38" s="122" t="s">
        <v>133</v>
      </c>
      <c r="K38" s="122" t="s">
        <v>41</v>
      </c>
      <c r="L38" s="122" t="s">
        <v>42</v>
      </c>
      <c r="M38" s="122" t="s">
        <v>43</v>
      </c>
      <c r="N38" s="122" t="s">
        <v>44</v>
      </c>
      <c r="O38" s="122" t="s">
        <v>45</v>
      </c>
      <c r="P38" s="122" t="s">
        <v>134</v>
      </c>
      <c r="Q38" s="122" t="s">
        <v>135</v>
      </c>
      <c r="R38" s="122" t="s">
        <v>48</v>
      </c>
      <c r="S38" s="122" t="s">
        <v>122</v>
      </c>
      <c r="T38" s="122" t="s">
        <v>136</v>
      </c>
      <c r="U38" s="122" t="s">
        <v>51</v>
      </c>
      <c r="V38" s="122">
        <v>2</v>
      </c>
      <c r="W38" s="122" t="s">
        <v>137</v>
      </c>
      <c r="X38" s="122" t="s">
        <v>48</v>
      </c>
      <c r="Y38" s="122" t="s">
        <v>48</v>
      </c>
      <c r="Z38" s="122" t="s">
        <v>108</v>
      </c>
      <c r="AA38" s="122" t="s">
        <v>138</v>
      </c>
      <c r="AB38" s="122" t="s">
        <v>124</v>
      </c>
      <c r="AC38" s="122" t="s">
        <v>139</v>
      </c>
      <c r="AD38" s="122" t="s">
        <v>94</v>
      </c>
      <c r="AE38" s="122" t="s">
        <v>140</v>
      </c>
      <c r="AF38" s="122" t="s">
        <v>141</v>
      </c>
      <c r="AG38" s="122" t="s">
        <v>48</v>
      </c>
      <c r="AH38" s="122" t="s">
        <v>142</v>
      </c>
      <c r="AI38" s="122" t="s">
        <v>128</v>
      </c>
      <c r="AJ38" s="122" t="s">
        <v>63</v>
      </c>
    </row>
    <row r="39" spans="1:36" x14ac:dyDescent="0.25">
      <c r="A39" s="121">
        <v>43864.326142442129</v>
      </c>
      <c r="B39" s="122" t="s">
        <v>565</v>
      </c>
      <c r="C39" s="122" t="s">
        <v>566</v>
      </c>
      <c r="D39" s="122">
        <v>1104008653</v>
      </c>
      <c r="E39" s="122" t="s">
        <v>38</v>
      </c>
      <c r="F39" s="122">
        <v>33</v>
      </c>
      <c r="G39" s="123">
        <v>31536</v>
      </c>
      <c r="H39" s="122">
        <v>3017594832</v>
      </c>
      <c r="I39" s="122" t="s">
        <v>567</v>
      </c>
      <c r="J39" s="122" t="s">
        <v>568</v>
      </c>
      <c r="K39" s="122" t="s">
        <v>41</v>
      </c>
      <c r="L39" s="122" t="s">
        <v>42</v>
      </c>
      <c r="M39" s="122" t="s">
        <v>43</v>
      </c>
      <c r="N39" s="122" t="s">
        <v>44</v>
      </c>
      <c r="O39" s="122" t="s">
        <v>45</v>
      </c>
      <c r="P39" s="122" t="s">
        <v>46</v>
      </c>
      <c r="Q39" s="122" t="s">
        <v>569</v>
      </c>
      <c r="R39" s="122" t="s">
        <v>48</v>
      </c>
      <c r="S39" s="122" t="s">
        <v>476</v>
      </c>
      <c r="T39" s="122" t="s">
        <v>570</v>
      </c>
      <c r="U39" s="122" t="s">
        <v>51</v>
      </c>
      <c r="V39" s="122">
        <v>0</v>
      </c>
      <c r="W39" s="122" t="s">
        <v>52</v>
      </c>
      <c r="X39" s="122" t="s">
        <v>48</v>
      </c>
      <c r="Y39" s="122" t="s">
        <v>48</v>
      </c>
      <c r="Z39" s="122" t="s">
        <v>108</v>
      </c>
      <c r="AA39" s="122" t="s">
        <v>571</v>
      </c>
      <c r="AB39" s="122" t="s">
        <v>354</v>
      </c>
      <c r="AC39" s="122" t="s">
        <v>57</v>
      </c>
      <c r="AD39" s="122" t="s">
        <v>112</v>
      </c>
      <c r="AE39" s="122" t="s">
        <v>572</v>
      </c>
      <c r="AF39" s="122" t="s">
        <v>573</v>
      </c>
      <c r="AG39" s="122" t="s">
        <v>53</v>
      </c>
      <c r="AH39" s="122" t="s">
        <v>574</v>
      </c>
      <c r="AI39" s="122" t="s">
        <v>575</v>
      </c>
      <c r="AJ39" s="122" t="s">
        <v>576</v>
      </c>
    </row>
    <row r="40" spans="1:36" x14ac:dyDescent="0.25">
      <c r="A40" s="121">
        <v>43864.304997222222</v>
      </c>
      <c r="B40" s="122" t="s">
        <v>64</v>
      </c>
      <c r="C40" s="122" t="s">
        <v>65</v>
      </c>
      <c r="D40" s="122">
        <v>1098716378</v>
      </c>
      <c r="E40" s="122" t="s">
        <v>38</v>
      </c>
      <c r="F40" s="122">
        <v>28</v>
      </c>
      <c r="G40" s="123">
        <v>33618</v>
      </c>
      <c r="H40" s="122">
        <v>3004171465</v>
      </c>
      <c r="I40" s="122" t="s">
        <v>66</v>
      </c>
      <c r="J40" s="122" t="s">
        <v>67</v>
      </c>
      <c r="K40" s="122" t="s">
        <v>68</v>
      </c>
      <c r="L40" s="122" t="s">
        <v>42</v>
      </c>
      <c r="M40" s="122" t="s">
        <v>69</v>
      </c>
      <c r="N40" s="122" t="s">
        <v>44</v>
      </c>
      <c r="O40" s="122" t="s">
        <v>70</v>
      </c>
      <c r="P40" s="122" t="s">
        <v>71</v>
      </c>
      <c r="Q40" s="122" t="s">
        <v>72</v>
      </c>
      <c r="R40" s="122" t="s">
        <v>48</v>
      </c>
      <c r="S40" s="122" t="s">
        <v>73</v>
      </c>
      <c r="T40" s="122" t="s">
        <v>74</v>
      </c>
      <c r="U40" s="122" t="s">
        <v>51</v>
      </c>
      <c r="V40" s="122">
        <v>2</v>
      </c>
      <c r="W40" s="122" t="s">
        <v>75</v>
      </c>
      <c r="X40" s="122" t="s">
        <v>48</v>
      </c>
      <c r="Y40" s="122" t="s">
        <v>48</v>
      </c>
      <c r="Z40" s="122" t="s">
        <v>54</v>
      </c>
      <c r="AA40" s="122" t="s">
        <v>76</v>
      </c>
      <c r="AB40" s="122" t="s">
        <v>77</v>
      </c>
      <c r="AC40" s="122" t="s">
        <v>78</v>
      </c>
      <c r="AD40" s="122" t="s">
        <v>79</v>
      </c>
      <c r="AE40" s="122" t="s">
        <v>80</v>
      </c>
      <c r="AF40" s="122" t="s">
        <v>81</v>
      </c>
      <c r="AG40" s="122" t="s">
        <v>53</v>
      </c>
      <c r="AH40" s="122" t="s">
        <v>82</v>
      </c>
      <c r="AI40" s="122" t="s">
        <v>83</v>
      </c>
      <c r="AJ40" s="122" t="s">
        <v>84</v>
      </c>
    </row>
    <row r="41" spans="1:36" x14ac:dyDescent="0.25">
      <c r="A41" s="121">
        <v>43864.322230520833</v>
      </c>
      <c r="B41" s="122" t="s">
        <v>493</v>
      </c>
      <c r="C41" s="122" t="s">
        <v>494</v>
      </c>
      <c r="D41" s="122">
        <v>1090427301</v>
      </c>
      <c r="E41" s="122" t="s">
        <v>101</v>
      </c>
      <c r="F41" s="122">
        <v>29</v>
      </c>
      <c r="G41" s="123">
        <v>33148</v>
      </c>
      <c r="H41" s="122">
        <v>3108139896</v>
      </c>
      <c r="I41" s="122" t="s">
        <v>495</v>
      </c>
      <c r="J41" s="122" t="s">
        <v>496</v>
      </c>
      <c r="K41" s="122" t="s">
        <v>497</v>
      </c>
      <c r="L41" s="122" t="s">
        <v>42</v>
      </c>
      <c r="M41" s="122" t="s">
        <v>69</v>
      </c>
      <c r="N41" s="122" t="s">
        <v>44</v>
      </c>
      <c r="O41" s="122" t="s">
        <v>498</v>
      </c>
      <c r="P41" s="122" t="s">
        <v>71</v>
      </c>
      <c r="Q41" s="122" t="s">
        <v>499</v>
      </c>
      <c r="R41" s="122" t="s">
        <v>48</v>
      </c>
      <c r="S41" s="122" t="s">
        <v>500</v>
      </c>
      <c r="T41" s="122" t="s">
        <v>501</v>
      </c>
      <c r="U41" s="122" t="s">
        <v>51</v>
      </c>
      <c r="V41" s="122">
        <v>1</v>
      </c>
      <c r="W41" s="122" t="s">
        <v>75</v>
      </c>
      <c r="X41" s="122" t="s">
        <v>48</v>
      </c>
      <c r="Y41" s="122" t="s">
        <v>48</v>
      </c>
      <c r="Z41" s="122" t="s">
        <v>108</v>
      </c>
      <c r="AA41" s="122" t="s">
        <v>502</v>
      </c>
      <c r="AB41" s="122" t="s">
        <v>503</v>
      </c>
      <c r="AC41" s="122" t="s">
        <v>57</v>
      </c>
      <c r="AD41" s="122" t="s">
        <v>58</v>
      </c>
      <c r="AE41" s="122" t="s">
        <v>113</v>
      </c>
      <c r="AF41" s="122" t="s">
        <v>504</v>
      </c>
      <c r="AG41" s="122" t="s">
        <v>48</v>
      </c>
      <c r="AH41" s="122" t="s">
        <v>505</v>
      </c>
      <c r="AI41" s="122" t="s">
        <v>506</v>
      </c>
      <c r="AJ41" s="122" t="s">
        <v>507</v>
      </c>
    </row>
    <row r="42" spans="1:36" x14ac:dyDescent="0.25">
      <c r="A42" s="121">
        <v>43866.461676631945</v>
      </c>
      <c r="B42" s="122" t="s">
        <v>851</v>
      </c>
      <c r="C42" s="122" t="s">
        <v>852</v>
      </c>
      <c r="D42" s="122">
        <v>13472531</v>
      </c>
      <c r="E42" s="122" t="s">
        <v>38</v>
      </c>
      <c r="F42" s="122">
        <v>57</v>
      </c>
      <c r="G42" s="123">
        <v>44113</v>
      </c>
      <c r="H42" s="122">
        <v>3176462909</v>
      </c>
      <c r="I42" s="122" t="s">
        <v>853</v>
      </c>
      <c r="J42" s="122" t="s">
        <v>854</v>
      </c>
      <c r="K42" s="122" t="s">
        <v>855</v>
      </c>
      <c r="L42" s="122" t="s">
        <v>267</v>
      </c>
      <c r="M42" s="122" t="s">
        <v>69</v>
      </c>
      <c r="N42" s="122" t="s">
        <v>44</v>
      </c>
      <c r="O42" s="122" t="s">
        <v>70</v>
      </c>
      <c r="P42" s="122" t="s">
        <v>71</v>
      </c>
      <c r="Q42" s="122" t="s">
        <v>856</v>
      </c>
      <c r="R42" s="122" t="s">
        <v>48</v>
      </c>
      <c r="S42" s="122" t="s">
        <v>73</v>
      </c>
      <c r="T42" s="122" t="s">
        <v>857</v>
      </c>
      <c r="U42" s="122" t="s">
        <v>51</v>
      </c>
      <c r="V42" s="122">
        <v>2</v>
      </c>
      <c r="W42" s="122" t="s">
        <v>394</v>
      </c>
      <c r="X42" s="122" t="s">
        <v>48</v>
      </c>
      <c r="Y42" s="122" t="s">
        <v>48</v>
      </c>
      <c r="Z42" s="122" t="s">
        <v>108</v>
      </c>
      <c r="AA42" s="122" t="s">
        <v>858</v>
      </c>
      <c r="AB42" s="122" t="s">
        <v>859</v>
      </c>
      <c r="AC42" s="122" t="s">
        <v>235</v>
      </c>
      <c r="AD42" s="122" t="s">
        <v>860</v>
      </c>
      <c r="AE42" s="122" t="s">
        <v>861</v>
      </c>
      <c r="AF42" s="122" t="s">
        <v>356</v>
      </c>
      <c r="AG42" s="122" t="s">
        <v>48</v>
      </c>
      <c r="AH42" s="122" t="s">
        <v>168</v>
      </c>
      <c r="AI42" s="122" t="s">
        <v>307</v>
      </c>
      <c r="AJ42" s="122" t="s">
        <v>862</v>
      </c>
    </row>
    <row r="43" spans="1:36" x14ac:dyDescent="0.25">
      <c r="A43" s="121">
        <v>43864.312273657408</v>
      </c>
      <c r="B43" s="122" t="s">
        <v>296</v>
      </c>
      <c r="C43" s="122" t="s">
        <v>297</v>
      </c>
      <c r="D43" s="122">
        <v>1127051357</v>
      </c>
      <c r="E43" s="122" t="s">
        <v>38</v>
      </c>
      <c r="F43" s="122">
        <v>25</v>
      </c>
      <c r="G43" s="123">
        <v>34680</v>
      </c>
      <c r="H43" s="122">
        <v>3176379614</v>
      </c>
      <c r="I43" s="122" t="s">
        <v>298</v>
      </c>
      <c r="J43" s="122" t="s">
        <v>299</v>
      </c>
      <c r="K43" s="122" t="s">
        <v>41</v>
      </c>
      <c r="L43" s="122" t="s">
        <v>42</v>
      </c>
      <c r="M43" s="122" t="s">
        <v>43</v>
      </c>
      <c r="N43" s="122" t="s">
        <v>44</v>
      </c>
      <c r="O43" s="122" t="s">
        <v>300</v>
      </c>
      <c r="P43" s="122" t="s">
        <v>46</v>
      </c>
      <c r="Q43" s="122" t="s">
        <v>46</v>
      </c>
      <c r="R43" s="122" t="s">
        <v>48</v>
      </c>
      <c r="S43" s="122" t="s">
        <v>122</v>
      </c>
      <c r="T43" s="122" t="s">
        <v>301</v>
      </c>
      <c r="U43" s="122" t="s">
        <v>107</v>
      </c>
      <c r="V43" s="122">
        <v>2</v>
      </c>
      <c r="W43" s="122" t="s">
        <v>256</v>
      </c>
      <c r="X43" s="122" t="s">
        <v>48</v>
      </c>
      <c r="Y43" s="122" t="s">
        <v>53</v>
      </c>
      <c r="Z43" s="122" t="s">
        <v>54</v>
      </c>
      <c r="AA43" s="122" t="s">
        <v>55</v>
      </c>
      <c r="AB43" s="122" t="s">
        <v>302</v>
      </c>
      <c r="AC43" s="122" t="s">
        <v>303</v>
      </c>
      <c r="AD43" s="122" t="s">
        <v>304</v>
      </c>
      <c r="AE43" s="122" t="s">
        <v>305</v>
      </c>
      <c r="AF43" s="122" t="s">
        <v>141</v>
      </c>
      <c r="AG43" s="122" t="s">
        <v>53</v>
      </c>
      <c r="AH43" s="122" t="s">
        <v>306</v>
      </c>
      <c r="AI43" s="122" t="s">
        <v>307</v>
      </c>
      <c r="AJ43" s="122" t="s">
        <v>308</v>
      </c>
    </row>
    <row r="44" spans="1:36" x14ac:dyDescent="0.25">
      <c r="A44" s="121">
        <v>43864.480673611106</v>
      </c>
      <c r="B44" s="122" t="s">
        <v>765</v>
      </c>
      <c r="C44" s="122" t="s">
        <v>766</v>
      </c>
      <c r="D44" s="122">
        <v>1090489556</v>
      </c>
      <c r="E44" s="122" t="s">
        <v>101</v>
      </c>
      <c r="F44" s="122">
        <v>24</v>
      </c>
      <c r="G44" s="123">
        <v>34818</v>
      </c>
      <c r="H44" s="122">
        <v>3227002730</v>
      </c>
      <c r="I44" s="122" t="s">
        <v>767</v>
      </c>
      <c r="J44" s="122" t="s">
        <v>768</v>
      </c>
      <c r="K44" s="122" t="s">
        <v>769</v>
      </c>
      <c r="L44" s="122" t="s">
        <v>42</v>
      </c>
      <c r="M44" s="122" t="s">
        <v>43</v>
      </c>
      <c r="N44" s="122" t="s">
        <v>595</v>
      </c>
      <c r="O44" s="122" t="s">
        <v>677</v>
      </c>
      <c r="P44" s="122" t="s">
        <v>71</v>
      </c>
      <c r="Q44" s="122" t="s">
        <v>770</v>
      </c>
      <c r="R44" s="122" t="s">
        <v>48</v>
      </c>
      <c r="S44" s="122" t="s">
        <v>771</v>
      </c>
      <c r="T44" s="122" t="s">
        <v>772</v>
      </c>
      <c r="U44" s="122" t="s">
        <v>51</v>
      </c>
      <c r="V44" s="122">
        <v>1</v>
      </c>
      <c r="W44" s="122" t="s">
        <v>75</v>
      </c>
      <c r="X44" s="122" t="s">
        <v>48</v>
      </c>
      <c r="Y44" s="122" t="s">
        <v>53</v>
      </c>
      <c r="Z44" s="122" t="s">
        <v>123</v>
      </c>
      <c r="AA44" s="122" t="s">
        <v>773</v>
      </c>
      <c r="AB44" s="122" t="s">
        <v>774</v>
      </c>
      <c r="AC44" s="122" t="s">
        <v>57</v>
      </c>
      <c r="AD44" s="122" t="s">
        <v>58</v>
      </c>
      <c r="AE44" s="122" t="s">
        <v>775</v>
      </c>
      <c r="AF44" s="122" t="s">
        <v>504</v>
      </c>
      <c r="AG44" s="122" t="s">
        <v>48</v>
      </c>
      <c r="AH44" s="122" t="s">
        <v>776</v>
      </c>
      <c r="AI44" s="122" t="s">
        <v>442</v>
      </c>
      <c r="AJ44" s="122" t="s">
        <v>777</v>
      </c>
    </row>
    <row r="45" spans="1:36" x14ac:dyDescent="0.25">
      <c r="A45" s="121">
        <v>43864.315371481483</v>
      </c>
      <c r="B45" s="122" t="s">
        <v>382</v>
      </c>
      <c r="C45" s="122" t="s">
        <v>383</v>
      </c>
      <c r="D45" s="122">
        <v>1193407582</v>
      </c>
      <c r="E45" s="122" t="s">
        <v>38</v>
      </c>
      <c r="F45" s="122">
        <v>21</v>
      </c>
      <c r="G45" s="123">
        <v>35981</v>
      </c>
      <c r="H45" s="122">
        <v>3203665465</v>
      </c>
      <c r="I45" s="122" t="s">
        <v>384</v>
      </c>
      <c r="J45" s="122" t="s">
        <v>385</v>
      </c>
      <c r="K45" s="122" t="s">
        <v>41</v>
      </c>
      <c r="L45" s="122" t="s">
        <v>42</v>
      </c>
      <c r="M45" s="122" t="s">
        <v>43</v>
      </c>
      <c r="N45" s="122" t="s">
        <v>44</v>
      </c>
      <c r="O45" s="122" t="s">
        <v>254</v>
      </c>
      <c r="P45" s="122" t="s">
        <v>46</v>
      </c>
      <c r="Q45" s="122" t="s">
        <v>386</v>
      </c>
      <c r="R45" s="122" t="s">
        <v>48</v>
      </c>
      <c r="S45" s="122" t="s">
        <v>168</v>
      </c>
      <c r="T45" s="122" t="s">
        <v>232</v>
      </c>
      <c r="U45" s="122" t="s">
        <v>107</v>
      </c>
      <c r="V45" s="122">
        <v>0</v>
      </c>
      <c r="W45" s="122" t="s">
        <v>52</v>
      </c>
      <c r="X45" s="122" t="s">
        <v>48</v>
      </c>
      <c r="Y45" s="122" t="s">
        <v>48</v>
      </c>
      <c r="Z45" s="122" t="s">
        <v>123</v>
      </c>
      <c r="AA45" s="122" t="s">
        <v>55</v>
      </c>
      <c r="AB45" s="122" t="s">
        <v>124</v>
      </c>
      <c r="AC45" s="122" t="s">
        <v>93</v>
      </c>
      <c r="AD45" s="122" t="s">
        <v>387</v>
      </c>
      <c r="AE45" s="122" t="s">
        <v>140</v>
      </c>
      <c r="AF45" s="122" t="s">
        <v>141</v>
      </c>
      <c r="AG45" s="122" t="s">
        <v>48</v>
      </c>
      <c r="AH45" s="122" t="s">
        <v>260</v>
      </c>
      <c r="AI45" s="122" t="s">
        <v>128</v>
      </c>
      <c r="AJ45" s="122" t="s">
        <v>261</v>
      </c>
    </row>
    <row r="46" spans="1:36" x14ac:dyDescent="0.25">
      <c r="A46" s="121">
        <v>43864.325099108799</v>
      </c>
      <c r="B46" s="122" t="s">
        <v>553</v>
      </c>
      <c r="C46" s="122" t="s">
        <v>554</v>
      </c>
      <c r="D46" s="122">
        <v>1090444873</v>
      </c>
      <c r="E46" s="122" t="s">
        <v>101</v>
      </c>
      <c r="F46" s="122">
        <v>28</v>
      </c>
      <c r="G46" s="123">
        <v>33609</v>
      </c>
      <c r="H46" s="122">
        <v>3124656409</v>
      </c>
      <c r="I46" s="122" t="s">
        <v>555</v>
      </c>
      <c r="J46" s="122" t="s">
        <v>556</v>
      </c>
      <c r="K46" s="122" t="s">
        <v>557</v>
      </c>
      <c r="L46" s="122" t="s">
        <v>42</v>
      </c>
      <c r="M46" s="122" t="s">
        <v>69</v>
      </c>
      <c r="N46" s="122" t="s">
        <v>44</v>
      </c>
      <c r="O46" s="122" t="s">
        <v>338</v>
      </c>
      <c r="P46" s="122" t="s">
        <v>314</v>
      </c>
      <c r="Q46" s="122" t="s">
        <v>558</v>
      </c>
      <c r="R46" s="122" t="s">
        <v>48</v>
      </c>
      <c r="S46" s="122" t="s">
        <v>105</v>
      </c>
      <c r="T46" s="122" t="s">
        <v>559</v>
      </c>
      <c r="U46" s="122" t="s">
        <v>51</v>
      </c>
      <c r="V46" s="122">
        <v>2</v>
      </c>
      <c r="W46" s="122" t="s">
        <v>560</v>
      </c>
      <c r="X46" s="122" t="s">
        <v>48</v>
      </c>
      <c r="Y46" s="122" t="s">
        <v>48</v>
      </c>
      <c r="Z46" s="122" t="s">
        <v>123</v>
      </c>
      <c r="AA46" s="122" t="s">
        <v>515</v>
      </c>
      <c r="AB46" s="122" t="s">
        <v>561</v>
      </c>
      <c r="AC46" s="122" t="s">
        <v>78</v>
      </c>
      <c r="AD46" s="122" t="s">
        <v>178</v>
      </c>
      <c r="AE46" s="122" t="s">
        <v>562</v>
      </c>
      <c r="AF46" s="122" t="s">
        <v>96</v>
      </c>
      <c r="AG46" s="122" t="s">
        <v>53</v>
      </c>
      <c r="AH46" s="122" t="s">
        <v>563</v>
      </c>
      <c r="AI46" s="122" t="s">
        <v>97</v>
      </c>
      <c r="AJ46" s="122" t="s">
        <v>564</v>
      </c>
    </row>
    <row r="47" spans="1:36" x14ac:dyDescent="0.25">
      <c r="A47" s="121">
        <v>43866.47111006944</v>
      </c>
      <c r="B47" s="122" t="s">
        <v>873</v>
      </c>
      <c r="C47" s="122" t="s">
        <v>874</v>
      </c>
      <c r="D47" s="122">
        <v>93082197</v>
      </c>
      <c r="E47" s="122" t="s">
        <v>38</v>
      </c>
      <c r="F47" s="122">
        <v>57</v>
      </c>
      <c r="G47" s="123">
        <v>22813</v>
      </c>
      <c r="H47" s="122">
        <v>3615062406</v>
      </c>
      <c r="I47" s="122" t="s">
        <v>875</v>
      </c>
      <c r="J47" s="122" t="s">
        <v>876</v>
      </c>
      <c r="K47" s="122" t="s">
        <v>877</v>
      </c>
      <c r="L47" s="122" t="s">
        <v>42</v>
      </c>
      <c r="M47" s="122" t="s">
        <v>43</v>
      </c>
      <c r="N47" s="122" t="s">
        <v>595</v>
      </c>
      <c r="O47" s="122" t="s">
        <v>45</v>
      </c>
      <c r="P47" s="122" t="s">
        <v>164</v>
      </c>
      <c r="Q47" s="122" t="s">
        <v>878</v>
      </c>
      <c r="R47" s="122" t="s">
        <v>48</v>
      </c>
      <c r="S47" s="122" t="s">
        <v>440</v>
      </c>
      <c r="T47" s="122" t="s">
        <v>50</v>
      </c>
      <c r="U47" s="122" t="s">
        <v>51</v>
      </c>
      <c r="V47" s="122">
        <v>3</v>
      </c>
      <c r="W47" s="122" t="s">
        <v>203</v>
      </c>
      <c r="X47" s="122" t="s">
        <v>48</v>
      </c>
      <c r="Y47" s="122" t="s">
        <v>48</v>
      </c>
      <c r="Z47" s="122" t="s">
        <v>108</v>
      </c>
      <c r="AA47" s="122" t="s">
        <v>257</v>
      </c>
      <c r="AB47" s="122" t="s">
        <v>92</v>
      </c>
      <c r="AC47" s="122" t="s">
        <v>177</v>
      </c>
      <c r="AD47" s="122" t="s">
        <v>879</v>
      </c>
      <c r="AE47" s="122" t="s">
        <v>736</v>
      </c>
      <c r="AF47" s="122" t="s">
        <v>81</v>
      </c>
      <c r="AG47" s="122" t="s">
        <v>53</v>
      </c>
      <c r="AH47" s="122" t="s">
        <v>168</v>
      </c>
      <c r="AI47" s="122" t="s">
        <v>880</v>
      </c>
      <c r="AJ47" s="122" t="s">
        <v>63</v>
      </c>
    </row>
    <row r="48" spans="1:36" x14ac:dyDescent="0.25">
      <c r="A48" s="121">
        <v>43864.30993369213</v>
      </c>
      <c r="B48" s="122" t="s">
        <v>181</v>
      </c>
      <c r="C48" s="122" t="s">
        <v>182</v>
      </c>
      <c r="D48" s="122">
        <v>1093768333</v>
      </c>
      <c r="E48" s="122" t="s">
        <v>101</v>
      </c>
      <c r="F48" s="122">
        <v>26</v>
      </c>
      <c r="G48" s="123">
        <v>34164</v>
      </c>
      <c r="H48" s="122">
        <v>3204772200</v>
      </c>
      <c r="I48" s="122" t="s">
        <v>183</v>
      </c>
      <c r="J48" s="122" t="s">
        <v>184</v>
      </c>
      <c r="K48" s="122" t="s">
        <v>185</v>
      </c>
      <c r="L48" s="122" t="s">
        <v>42</v>
      </c>
      <c r="M48" s="122" t="s">
        <v>69</v>
      </c>
      <c r="N48" s="122" t="s">
        <v>44</v>
      </c>
      <c r="O48" s="122" t="s">
        <v>186</v>
      </c>
      <c r="P48" s="122" t="s">
        <v>71</v>
      </c>
      <c r="Q48" s="122" t="s">
        <v>187</v>
      </c>
      <c r="R48" s="122" t="s">
        <v>48</v>
      </c>
      <c r="S48" s="122" t="s">
        <v>188</v>
      </c>
      <c r="T48" s="122" t="s">
        <v>189</v>
      </c>
      <c r="U48" s="122" t="s">
        <v>51</v>
      </c>
      <c r="V48" s="122">
        <v>1</v>
      </c>
      <c r="W48" s="122" t="s">
        <v>75</v>
      </c>
      <c r="X48" s="122" t="s">
        <v>48</v>
      </c>
      <c r="Y48" s="122" t="s">
        <v>48</v>
      </c>
      <c r="Z48" s="122" t="s">
        <v>54</v>
      </c>
      <c r="AA48" s="122" t="s">
        <v>190</v>
      </c>
      <c r="AB48" s="122" t="s">
        <v>191</v>
      </c>
      <c r="AC48" s="122" t="s">
        <v>111</v>
      </c>
      <c r="AD48" s="122" t="s">
        <v>58</v>
      </c>
      <c r="AE48" s="122" t="s">
        <v>192</v>
      </c>
      <c r="AF48" s="122" t="s">
        <v>141</v>
      </c>
      <c r="AG48" s="122" t="s">
        <v>48</v>
      </c>
      <c r="AH48" s="122" t="s">
        <v>193</v>
      </c>
      <c r="AI48" s="122" t="s">
        <v>115</v>
      </c>
      <c r="AJ48" s="122" t="s">
        <v>194</v>
      </c>
    </row>
    <row r="49" spans="1:36" x14ac:dyDescent="0.25">
      <c r="A49" s="121">
        <v>43864.33232652778</v>
      </c>
      <c r="B49" s="122" t="s">
        <v>296</v>
      </c>
      <c r="C49" s="122" t="s">
        <v>627</v>
      </c>
      <c r="D49" s="122">
        <v>1090398112</v>
      </c>
      <c r="E49" s="122" t="s">
        <v>38</v>
      </c>
      <c r="F49" s="122">
        <v>30</v>
      </c>
      <c r="G49" s="123">
        <v>32474</v>
      </c>
      <c r="H49" s="122">
        <v>3202541427</v>
      </c>
      <c r="I49" s="122" t="s">
        <v>628</v>
      </c>
      <c r="J49" s="122" t="s">
        <v>629</v>
      </c>
      <c r="K49" s="122" t="s">
        <v>41</v>
      </c>
      <c r="L49" s="122" t="s">
        <v>42</v>
      </c>
      <c r="M49" s="122" t="s">
        <v>43</v>
      </c>
      <c r="N49" s="122" t="s">
        <v>44</v>
      </c>
      <c r="O49" s="122" t="s">
        <v>70</v>
      </c>
      <c r="P49" s="122" t="s">
        <v>164</v>
      </c>
      <c r="Q49" s="122" t="s">
        <v>630</v>
      </c>
      <c r="R49" s="122" t="s">
        <v>48</v>
      </c>
      <c r="S49" s="122" t="s">
        <v>122</v>
      </c>
      <c r="T49" s="122" t="s">
        <v>50</v>
      </c>
      <c r="U49" s="122" t="s">
        <v>51</v>
      </c>
      <c r="V49" s="122">
        <v>1</v>
      </c>
      <c r="W49" s="122" t="s">
        <v>75</v>
      </c>
      <c r="X49" s="122" t="s">
        <v>48</v>
      </c>
      <c r="Y49" s="122" t="s">
        <v>53</v>
      </c>
      <c r="Z49" s="122" t="s">
        <v>54</v>
      </c>
      <c r="AA49" s="122" t="s">
        <v>631</v>
      </c>
      <c r="AB49" s="122" t="s">
        <v>92</v>
      </c>
      <c r="AC49" s="122" t="s">
        <v>441</v>
      </c>
      <c r="AD49" s="122" t="s">
        <v>387</v>
      </c>
      <c r="AE49" s="122" t="s">
        <v>167</v>
      </c>
      <c r="AF49" s="122" t="s">
        <v>141</v>
      </c>
      <c r="AG49" s="122" t="s">
        <v>48</v>
      </c>
      <c r="AH49" s="122" t="s">
        <v>168</v>
      </c>
      <c r="AI49" s="122" t="s">
        <v>169</v>
      </c>
      <c r="AJ49" s="122" t="s">
        <v>63</v>
      </c>
    </row>
    <row r="50" spans="1:36" x14ac:dyDescent="0.25">
      <c r="A50" s="121">
        <v>43864.309677650468</v>
      </c>
      <c r="B50" s="122" t="s">
        <v>171</v>
      </c>
      <c r="C50" s="122" t="s">
        <v>172</v>
      </c>
      <c r="D50" s="122">
        <v>1093763156</v>
      </c>
      <c r="E50" s="122" t="s">
        <v>38</v>
      </c>
      <c r="F50" s="122">
        <v>27</v>
      </c>
      <c r="G50" s="123">
        <v>33841</v>
      </c>
      <c r="H50" s="122">
        <v>3118678421</v>
      </c>
      <c r="I50" s="122" t="s">
        <v>173</v>
      </c>
      <c r="J50" s="122" t="s">
        <v>174</v>
      </c>
      <c r="K50" s="122" t="s">
        <v>41</v>
      </c>
      <c r="L50" s="122" t="s">
        <v>42</v>
      </c>
      <c r="M50" s="122" t="s">
        <v>43</v>
      </c>
      <c r="N50" s="122" t="s">
        <v>44</v>
      </c>
      <c r="O50" s="122" t="s">
        <v>121</v>
      </c>
      <c r="P50" s="122" t="s">
        <v>164</v>
      </c>
      <c r="R50" s="122" t="s">
        <v>48</v>
      </c>
      <c r="S50" s="122" t="s">
        <v>49</v>
      </c>
      <c r="T50" s="122" t="s">
        <v>175</v>
      </c>
      <c r="U50" s="122" t="s">
        <v>51</v>
      </c>
      <c r="V50" s="122">
        <v>1</v>
      </c>
      <c r="W50" s="122" t="s">
        <v>75</v>
      </c>
      <c r="X50" s="122" t="s">
        <v>48</v>
      </c>
      <c r="Y50" s="122" t="s">
        <v>48</v>
      </c>
      <c r="Z50" s="122" t="s">
        <v>54</v>
      </c>
      <c r="AA50" s="122" t="s">
        <v>55</v>
      </c>
      <c r="AB50" s="122" t="s">
        <v>176</v>
      </c>
      <c r="AC50" s="122" t="s">
        <v>177</v>
      </c>
      <c r="AD50" s="122" t="s">
        <v>178</v>
      </c>
      <c r="AE50" s="122" t="s">
        <v>179</v>
      </c>
      <c r="AF50" s="122" t="s">
        <v>141</v>
      </c>
      <c r="AG50" s="122" t="s">
        <v>48</v>
      </c>
      <c r="AI50" s="122" t="s">
        <v>169</v>
      </c>
      <c r="AJ50" s="122" t="s">
        <v>180</v>
      </c>
    </row>
    <row r="51" spans="1:36" x14ac:dyDescent="0.25">
      <c r="A51" s="121">
        <v>43864.319816099538</v>
      </c>
      <c r="B51" s="122" t="s">
        <v>472</v>
      </c>
      <c r="C51" s="122" t="s">
        <v>473</v>
      </c>
      <c r="D51" s="122">
        <v>1093784148</v>
      </c>
      <c r="E51" s="122" t="s">
        <v>38</v>
      </c>
      <c r="F51" s="122">
        <v>23</v>
      </c>
      <c r="G51" s="123">
        <v>35127</v>
      </c>
      <c r="H51" s="122">
        <v>3152199041</v>
      </c>
      <c r="I51" s="122" t="s">
        <v>474</v>
      </c>
      <c r="J51" s="122" t="s">
        <v>475</v>
      </c>
      <c r="K51" s="122" t="s">
        <v>41</v>
      </c>
      <c r="L51" s="122" t="s">
        <v>42</v>
      </c>
      <c r="M51" s="122" t="s">
        <v>43</v>
      </c>
      <c r="N51" s="122" t="s">
        <v>44</v>
      </c>
      <c r="O51" s="122" t="s">
        <v>45</v>
      </c>
      <c r="P51" s="122" t="s">
        <v>46</v>
      </c>
      <c r="Q51" s="122" t="s">
        <v>46</v>
      </c>
      <c r="R51" s="122" t="s">
        <v>48</v>
      </c>
      <c r="S51" s="122" t="s">
        <v>476</v>
      </c>
      <c r="T51" s="122" t="s">
        <v>477</v>
      </c>
      <c r="U51" s="122" t="s">
        <v>51</v>
      </c>
      <c r="V51" s="122">
        <v>1</v>
      </c>
      <c r="W51" s="122" t="s">
        <v>75</v>
      </c>
      <c r="X51" s="122" t="s">
        <v>48</v>
      </c>
      <c r="Y51" s="122" t="s">
        <v>48</v>
      </c>
      <c r="Z51" s="122" t="s">
        <v>123</v>
      </c>
      <c r="AA51" s="122" t="s">
        <v>152</v>
      </c>
      <c r="AB51" s="122" t="s">
        <v>302</v>
      </c>
      <c r="AC51" s="122" t="s">
        <v>478</v>
      </c>
      <c r="AD51" s="122" t="s">
        <v>479</v>
      </c>
      <c r="AE51" s="122" t="s">
        <v>480</v>
      </c>
      <c r="AF51" s="122" t="s">
        <v>141</v>
      </c>
      <c r="AG51" s="122" t="s">
        <v>53</v>
      </c>
      <c r="AH51" s="122" t="s">
        <v>168</v>
      </c>
      <c r="AI51" s="122" t="s">
        <v>97</v>
      </c>
      <c r="AJ51" s="122" t="s">
        <v>481</v>
      </c>
    </row>
    <row r="52" spans="1:36" x14ac:dyDescent="0.25">
      <c r="A52" s="121">
        <v>43864.310904247686</v>
      </c>
      <c r="B52" s="122" t="s">
        <v>239</v>
      </c>
      <c r="C52" s="122" t="s">
        <v>240</v>
      </c>
      <c r="D52" s="122">
        <v>88152535</v>
      </c>
      <c r="E52" s="122" t="s">
        <v>38</v>
      </c>
      <c r="F52" s="122">
        <v>63</v>
      </c>
      <c r="G52" s="123">
        <v>20817</v>
      </c>
      <c r="H52" s="122">
        <v>3163043388</v>
      </c>
      <c r="I52" s="122" t="s">
        <v>241</v>
      </c>
      <c r="J52" s="122" t="s">
        <v>242</v>
      </c>
      <c r="K52" s="122" t="s">
        <v>41</v>
      </c>
      <c r="L52" s="122" t="s">
        <v>42</v>
      </c>
      <c r="M52" s="122" t="s">
        <v>43</v>
      </c>
      <c r="N52" s="122" t="s">
        <v>44</v>
      </c>
      <c r="O52" s="122" t="s">
        <v>70</v>
      </c>
      <c r="P52" s="122" t="s">
        <v>134</v>
      </c>
      <c r="Q52" s="122" t="s">
        <v>243</v>
      </c>
      <c r="R52" s="122" t="s">
        <v>48</v>
      </c>
      <c r="S52" s="122" t="s">
        <v>244</v>
      </c>
      <c r="T52" s="122" t="s">
        <v>245</v>
      </c>
      <c r="U52" s="122" t="s">
        <v>51</v>
      </c>
      <c r="V52" s="122">
        <v>2</v>
      </c>
      <c r="W52" s="122" t="s">
        <v>203</v>
      </c>
      <c r="X52" s="122" t="s">
        <v>48</v>
      </c>
      <c r="Y52" s="122" t="s">
        <v>48</v>
      </c>
      <c r="Z52" s="122" t="s">
        <v>246</v>
      </c>
      <c r="AA52" s="122" t="s">
        <v>247</v>
      </c>
      <c r="AB52" s="122" t="s">
        <v>92</v>
      </c>
      <c r="AC52" s="122" t="s">
        <v>139</v>
      </c>
      <c r="AD52" s="122" t="s">
        <v>94</v>
      </c>
      <c r="AE52" s="122" t="s">
        <v>248</v>
      </c>
      <c r="AF52" s="122" t="s">
        <v>81</v>
      </c>
      <c r="AG52" s="122" t="s">
        <v>48</v>
      </c>
      <c r="AH52" s="122" t="s">
        <v>249</v>
      </c>
      <c r="AI52" s="122" t="s">
        <v>169</v>
      </c>
      <c r="AJ52" s="122" t="s">
        <v>250</v>
      </c>
    </row>
    <row r="53" spans="1:36" x14ac:dyDescent="0.25">
      <c r="A53" s="121">
        <v>43866.497496770833</v>
      </c>
      <c r="B53" s="122" t="s">
        <v>917</v>
      </c>
      <c r="C53" s="122" t="s">
        <v>918</v>
      </c>
      <c r="D53" s="122">
        <v>1090507318</v>
      </c>
      <c r="E53" s="122" t="s">
        <v>38</v>
      </c>
      <c r="F53" s="122">
        <v>22</v>
      </c>
      <c r="G53" s="123">
        <v>35591</v>
      </c>
      <c r="H53" s="122">
        <v>3134618654</v>
      </c>
      <c r="I53" s="122" t="s">
        <v>919</v>
      </c>
      <c r="J53" s="122" t="s">
        <v>705</v>
      </c>
      <c r="K53" s="122" t="s">
        <v>920</v>
      </c>
      <c r="L53" s="122" t="s">
        <v>42</v>
      </c>
      <c r="M53" s="122" t="s">
        <v>43</v>
      </c>
      <c r="N53" s="122" t="s">
        <v>44</v>
      </c>
      <c r="O53" s="122" t="s">
        <v>705</v>
      </c>
      <c r="P53" s="122" t="s">
        <v>427</v>
      </c>
      <c r="Q53" s="122" t="s">
        <v>921</v>
      </c>
      <c r="R53" s="122" t="s">
        <v>48</v>
      </c>
      <c r="S53" s="122" t="s">
        <v>122</v>
      </c>
      <c r="T53" s="122" t="s">
        <v>50</v>
      </c>
      <c r="U53" s="122" t="s">
        <v>107</v>
      </c>
      <c r="V53" s="122">
        <v>0</v>
      </c>
      <c r="W53" s="122" t="s">
        <v>52</v>
      </c>
      <c r="X53" s="122" t="s">
        <v>48</v>
      </c>
      <c r="Y53" s="122" t="s">
        <v>48</v>
      </c>
      <c r="Z53" s="122" t="s">
        <v>108</v>
      </c>
      <c r="AA53" s="122" t="s">
        <v>55</v>
      </c>
      <c r="AB53" s="122" t="s">
        <v>92</v>
      </c>
      <c r="AC53" s="122" t="s">
        <v>93</v>
      </c>
      <c r="AD53" s="122" t="s">
        <v>387</v>
      </c>
      <c r="AE53" s="122" t="s">
        <v>126</v>
      </c>
      <c r="AF53" s="122" t="s">
        <v>81</v>
      </c>
      <c r="AG53" s="122" t="s">
        <v>53</v>
      </c>
      <c r="AH53" s="122" t="s">
        <v>849</v>
      </c>
      <c r="AI53" s="122" t="s">
        <v>128</v>
      </c>
      <c r="AJ53" s="122" t="s">
        <v>922</v>
      </c>
    </row>
    <row r="54" spans="1:36" x14ac:dyDescent="0.25">
      <c r="A54" s="121">
        <v>43866.465125057875</v>
      </c>
      <c r="B54" s="122" t="s">
        <v>863</v>
      </c>
      <c r="C54" s="122" t="s">
        <v>864</v>
      </c>
      <c r="D54" s="122">
        <v>88289033</v>
      </c>
      <c r="E54" s="122" t="s">
        <v>38</v>
      </c>
      <c r="F54" s="122">
        <v>45</v>
      </c>
      <c r="G54" s="123">
        <v>27456</v>
      </c>
      <c r="H54" s="122">
        <v>3022719930</v>
      </c>
      <c r="I54" s="122" t="s">
        <v>865</v>
      </c>
      <c r="J54" s="122" t="s">
        <v>866</v>
      </c>
      <c r="K54" s="122" t="s">
        <v>867</v>
      </c>
      <c r="L54" s="122" t="s">
        <v>42</v>
      </c>
      <c r="M54" s="122" t="s">
        <v>43</v>
      </c>
      <c r="N54" s="122" t="s">
        <v>44</v>
      </c>
      <c r="O54" s="122" t="s">
        <v>45</v>
      </c>
      <c r="P54" s="122" t="s">
        <v>46</v>
      </c>
      <c r="Q54" s="122" t="s">
        <v>868</v>
      </c>
      <c r="R54" s="122" t="s">
        <v>48</v>
      </c>
      <c r="S54" s="122" t="s">
        <v>476</v>
      </c>
      <c r="T54" s="122" t="s">
        <v>869</v>
      </c>
      <c r="U54" s="122" t="s">
        <v>51</v>
      </c>
      <c r="V54" s="122">
        <v>4</v>
      </c>
      <c r="W54" s="122" t="s">
        <v>870</v>
      </c>
      <c r="X54" s="122" t="s">
        <v>48</v>
      </c>
      <c r="Y54" s="122" t="s">
        <v>53</v>
      </c>
      <c r="Z54" s="122" t="s">
        <v>108</v>
      </c>
      <c r="AA54" s="122" t="s">
        <v>152</v>
      </c>
      <c r="AB54" s="122" t="s">
        <v>871</v>
      </c>
      <c r="AC54" s="122" t="s">
        <v>303</v>
      </c>
      <c r="AD54" s="122" t="s">
        <v>479</v>
      </c>
      <c r="AE54" s="122" t="s">
        <v>872</v>
      </c>
      <c r="AF54" s="122" t="s">
        <v>96</v>
      </c>
      <c r="AG54" s="122" t="s">
        <v>48</v>
      </c>
      <c r="AI54" s="122" t="s">
        <v>213</v>
      </c>
      <c r="AJ54" s="122" t="s">
        <v>63</v>
      </c>
    </row>
    <row r="55" spans="1:36" x14ac:dyDescent="0.25">
      <c r="A55" s="121">
        <v>43864.354007847222</v>
      </c>
      <c r="B55" s="122" t="s">
        <v>707</v>
      </c>
      <c r="C55" s="122" t="s">
        <v>708</v>
      </c>
      <c r="D55" s="122">
        <v>60390563</v>
      </c>
      <c r="E55" s="122" t="s">
        <v>101</v>
      </c>
      <c r="F55" s="122">
        <v>41</v>
      </c>
      <c r="G55" s="123">
        <v>28804</v>
      </c>
      <c r="H55" s="122">
        <v>3163535288</v>
      </c>
      <c r="I55" s="122" t="s">
        <v>709</v>
      </c>
      <c r="J55" s="122" t="s">
        <v>710</v>
      </c>
      <c r="K55" s="122" t="s">
        <v>711</v>
      </c>
      <c r="L55" s="122" t="s">
        <v>42</v>
      </c>
      <c r="M55" s="122" t="s">
        <v>69</v>
      </c>
      <c r="N55" s="122" t="s">
        <v>44</v>
      </c>
      <c r="O55" s="122" t="s">
        <v>45</v>
      </c>
      <c r="P55" s="122" t="s">
        <v>164</v>
      </c>
      <c r="Q55" s="122" t="s">
        <v>712</v>
      </c>
      <c r="R55" s="122" t="s">
        <v>48</v>
      </c>
      <c r="S55" s="122" t="s">
        <v>50</v>
      </c>
      <c r="T55" s="122" t="s">
        <v>50</v>
      </c>
      <c r="U55" s="122" t="s">
        <v>107</v>
      </c>
      <c r="V55" s="122">
        <v>1</v>
      </c>
      <c r="W55" s="122" t="s">
        <v>256</v>
      </c>
      <c r="X55" s="122" t="s">
        <v>48</v>
      </c>
      <c r="Y55" s="122" t="s">
        <v>53</v>
      </c>
      <c r="Z55" s="122" t="s">
        <v>123</v>
      </c>
      <c r="AA55" s="122" t="s">
        <v>631</v>
      </c>
      <c r="AB55" s="122" t="s">
        <v>713</v>
      </c>
      <c r="AC55" s="122" t="s">
        <v>93</v>
      </c>
      <c r="AD55" s="122" t="s">
        <v>79</v>
      </c>
      <c r="AE55" s="122" t="s">
        <v>140</v>
      </c>
      <c r="AF55" s="122" t="s">
        <v>60</v>
      </c>
      <c r="AG55" s="122" t="s">
        <v>48</v>
      </c>
      <c r="AH55" s="122" t="s">
        <v>714</v>
      </c>
      <c r="AI55" s="122" t="s">
        <v>715</v>
      </c>
      <c r="AJ55" s="122" t="s">
        <v>63</v>
      </c>
    </row>
    <row r="56" spans="1:36" x14ac:dyDescent="0.25">
      <c r="A56" s="121">
        <v>43864.463740011575</v>
      </c>
      <c r="B56" s="122" t="s">
        <v>752</v>
      </c>
      <c r="C56" s="122" t="s">
        <v>753</v>
      </c>
      <c r="D56" s="122">
        <v>37393189</v>
      </c>
      <c r="E56" s="122" t="s">
        <v>101</v>
      </c>
      <c r="F56" s="122">
        <v>35</v>
      </c>
      <c r="G56" s="123">
        <v>30811</v>
      </c>
      <c r="H56" s="122">
        <v>3164987997</v>
      </c>
      <c r="I56" s="122" t="s">
        <v>754</v>
      </c>
      <c r="J56" s="122" t="s">
        <v>755</v>
      </c>
      <c r="K56" s="122" t="s">
        <v>756</v>
      </c>
      <c r="L56" s="122" t="s">
        <v>267</v>
      </c>
      <c r="M56" s="122" t="s">
        <v>69</v>
      </c>
      <c r="N56" s="122" t="s">
        <v>44</v>
      </c>
      <c r="O56" s="122" t="s">
        <v>70</v>
      </c>
      <c r="P56" s="122" t="s">
        <v>71</v>
      </c>
      <c r="Q56" s="122" t="s">
        <v>757</v>
      </c>
      <c r="R56" s="122" t="s">
        <v>621</v>
      </c>
      <c r="S56" s="122" t="s">
        <v>73</v>
      </c>
      <c r="T56" s="122" t="s">
        <v>758</v>
      </c>
      <c r="U56" s="122" t="s">
        <v>51</v>
      </c>
      <c r="V56" s="122">
        <v>4</v>
      </c>
      <c r="W56" s="122" t="s">
        <v>759</v>
      </c>
      <c r="X56" s="122" t="s">
        <v>53</v>
      </c>
      <c r="Y56" s="122" t="s">
        <v>48</v>
      </c>
      <c r="Z56" s="122" t="s">
        <v>54</v>
      </c>
      <c r="AA56" s="122" t="s">
        <v>760</v>
      </c>
      <c r="AB56" s="122" t="s">
        <v>761</v>
      </c>
      <c r="AC56" s="122" t="s">
        <v>57</v>
      </c>
      <c r="AD56" s="122" t="s">
        <v>538</v>
      </c>
      <c r="AE56" s="122" t="s">
        <v>762</v>
      </c>
      <c r="AF56" s="122" t="s">
        <v>60</v>
      </c>
      <c r="AG56" s="122" t="s">
        <v>48</v>
      </c>
      <c r="AH56" s="122" t="s">
        <v>260</v>
      </c>
      <c r="AI56" s="122" t="s">
        <v>763</v>
      </c>
      <c r="AJ56" s="122" t="s">
        <v>764</v>
      </c>
    </row>
    <row r="57" spans="1:36" x14ac:dyDescent="0.25">
      <c r="A57" s="121">
        <v>43864.311669062503</v>
      </c>
      <c r="B57" s="122" t="s">
        <v>262</v>
      </c>
      <c r="C57" s="122" t="s">
        <v>263</v>
      </c>
      <c r="D57" s="122">
        <v>60323192</v>
      </c>
      <c r="E57" s="122" t="s">
        <v>101</v>
      </c>
      <c r="F57" s="122">
        <v>53</v>
      </c>
      <c r="G57" s="123">
        <v>24352</v>
      </c>
      <c r="H57" s="122">
        <v>3168763500</v>
      </c>
      <c r="I57" s="122" t="s">
        <v>264</v>
      </c>
      <c r="J57" s="122" t="s">
        <v>265</v>
      </c>
      <c r="K57" s="122" t="s">
        <v>266</v>
      </c>
      <c r="L57" s="122" t="s">
        <v>267</v>
      </c>
      <c r="M57" s="122" t="s">
        <v>69</v>
      </c>
      <c r="N57" s="122" t="s">
        <v>44</v>
      </c>
      <c r="O57" s="122" t="s">
        <v>45</v>
      </c>
      <c r="P57" s="122" t="s">
        <v>71</v>
      </c>
      <c r="Q57" s="122" t="s">
        <v>268</v>
      </c>
      <c r="R57" s="122" t="s">
        <v>48</v>
      </c>
      <c r="S57" s="122" t="s">
        <v>188</v>
      </c>
      <c r="T57" s="122" t="s">
        <v>269</v>
      </c>
      <c r="U57" s="122" t="s">
        <v>107</v>
      </c>
      <c r="V57" s="122">
        <v>0</v>
      </c>
      <c r="W57" s="122" t="s">
        <v>52</v>
      </c>
      <c r="X57" s="122" t="s">
        <v>48</v>
      </c>
      <c r="Y57" s="122" t="s">
        <v>53</v>
      </c>
      <c r="Z57" s="122" t="s">
        <v>123</v>
      </c>
      <c r="AA57" s="122" t="s">
        <v>190</v>
      </c>
      <c r="AB57" s="122" t="s">
        <v>270</v>
      </c>
      <c r="AC57" s="122" t="s">
        <v>271</v>
      </c>
      <c r="AD57" s="122" t="s">
        <v>272</v>
      </c>
      <c r="AE57" s="122" t="s">
        <v>273</v>
      </c>
      <c r="AF57" s="122" t="s">
        <v>274</v>
      </c>
      <c r="AG57" s="122" t="s">
        <v>53</v>
      </c>
      <c r="AH57" s="122" t="s">
        <v>275</v>
      </c>
      <c r="AI57" s="122" t="s">
        <v>128</v>
      </c>
      <c r="AJ57" s="122" t="s">
        <v>276</v>
      </c>
    </row>
    <row r="58" spans="1:36" x14ac:dyDescent="0.25">
      <c r="A58" s="121">
        <v>43866.503320659722</v>
      </c>
      <c r="B58" s="122" t="s">
        <v>923</v>
      </c>
      <c r="C58" s="122" t="s">
        <v>924</v>
      </c>
      <c r="D58" s="122">
        <v>13172362</v>
      </c>
      <c r="E58" s="122" t="s">
        <v>38</v>
      </c>
      <c r="F58" s="122">
        <v>55</v>
      </c>
      <c r="G58" s="123">
        <v>23780</v>
      </c>
      <c r="H58" s="122">
        <v>3184569380</v>
      </c>
      <c r="I58" s="122" t="s">
        <v>925</v>
      </c>
      <c r="J58" s="122" t="s">
        <v>908</v>
      </c>
      <c r="K58" s="122" t="s">
        <v>909</v>
      </c>
      <c r="L58" s="122" t="s">
        <v>42</v>
      </c>
      <c r="M58" s="122" t="s">
        <v>43</v>
      </c>
      <c r="N58" s="122" t="s">
        <v>44</v>
      </c>
      <c r="O58" s="122" t="s">
        <v>705</v>
      </c>
      <c r="P58" s="122" t="s">
        <v>427</v>
      </c>
      <c r="Q58" s="122" t="s">
        <v>926</v>
      </c>
      <c r="R58" s="122" t="s">
        <v>48</v>
      </c>
      <c r="S58" s="122" t="s">
        <v>122</v>
      </c>
      <c r="T58" s="122" t="s">
        <v>232</v>
      </c>
      <c r="U58" s="122" t="s">
        <v>51</v>
      </c>
      <c r="V58" s="122">
        <v>3</v>
      </c>
      <c r="W58" s="122" t="s">
        <v>203</v>
      </c>
      <c r="X58" s="122" t="s">
        <v>48</v>
      </c>
      <c r="Y58" s="122" t="s">
        <v>48</v>
      </c>
      <c r="Z58" s="122" t="s">
        <v>108</v>
      </c>
      <c r="AA58" s="122" t="s">
        <v>152</v>
      </c>
      <c r="AB58" s="122" t="s">
        <v>302</v>
      </c>
      <c r="AC58" s="122" t="s">
        <v>93</v>
      </c>
      <c r="AD58" s="122" t="s">
        <v>125</v>
      </c>
      <c r="AE58" s="122" t="s">
        <v>167</v>
      </c>
      <c r="AF58" s="122" t="s">
        <v>60</v>
      </c>
      <c r="AG58" s="122" t="s">
        <v>53</v>
      </c>
      <c r="AH58" s="122" t="s">
        <v>849</v>
      </c>
      <c r="AI58" s="122" t="s">
        <v>128</v>
      </c>
      <c r="AJ58" s="122" t="s">
        <v>927</v>
      </c>
    </row>
    <row r="59" spans="1:36" x14ac:dyDescent="0.25">
      <c r="A59" s="121">
        <v>43864.310981550923</v>
      </c>
      <c r="B59" s="122" t="s">
        <v>239</v>
      </c>
      <c r="C59" s="122" t="s">
        <v>251</v>
      </c>
      <c r="D59" s="122">
        <v>1090402642</v>
      </c>
      <c r="E59" s="122" t="s">
        <v>38</v>
      </c>
      <c r="F59" s="122">
        <v>30</v>
      </c>
      <c r="G59" s="123">
        <v>32622</v>
      </c>
      <c r="H59" s="122">
        <v>3116690772</v>
      </c>
      <c r="I59" s="122" t="s">
        <v>252</v>
      </c>
      <c r="J59" s="122" t="s">
        <v>253</v>
      </c>
      <c r="K59" s="122" t="s">
        <v>163</v>
      </c>
      <c r="L59" s="122" t="s">
        <v>42</v>
      </c>
      <c r="M59" s="122" t="s">
        <v>43</v>
      </c>
      <c r="N59" s="122" t="s">
        <v>44</v>
      </c>
      <c r="O59" s="122" t="s">
        <v>254</v>
      </c>
      <c r="P59" s="122" t="s">
        <v>46</v>
      </c>
      <c r="Q59" s="122" t="s">
        <v>255</v>
      </c>
      <c r="R59" s="122" t="s">
        <v>48</v>
      </c>
      <c r="S59" s="122" t="s">
        <v>49</v>
      </c>
      <c r="T59" s="122" t="s">
        <v>232</v>
      </c>
      <c r="U59" s="122" t="s">
        <v>51</v>
      </c>
      <c r="V59" s="122">
        <v>2</v>
      </c>
      <c r="W59" s="122" t="s">
        <v>256</v>
      </c>
      <c r="X59" s="122" t="s">
        <v>48</v>
      </c>
      <c r="Y59" s="122" t="s">
        <v>53</v>
      </c>
      <c r="Z59" s="122" t="s">
        <v>54</v>
      </c>
      <c r="AA59" s="122" t="s">
        <v>257</v>
      </c>
      <c r="AB59" s="122" t="s">
        <v>258</v>
      </c>
      <c r="AC59" s="122" t="s">
        <v>93</v>
      </c>
      <c r="AD59" s="122" t="s">
        <v>259</v>
      </c>
      <c r="AE59" s="122" t="s">
        <v>126</v>
      </c>
      <c r="AF59" s="122" t="s">
        <v>81</v>
      </c>
      <c r="AG59" s="122" t="s">
        <v>53</v>
      </c>
      <c r="AH59" s="122" t="s">
        <v>260</v>
      </c>
      <c r="AI59" s="122" t="s">
        <v>128</v>
      </c>
      <c r="AJ59" s="122" t="s">
        <v>261</v>
      </c>
    </row>
    <row r="60" spans="1:36" x14ac:dyDescent="0.25">
      <c r="A60" s="121">
        <v>43864.320336215278</v>
      </c>
      <c r="B60" s="122" t="s">
        <v>482</v>
      </c>
      <c r="C60" s="122" t="s">
        <v>483</v>
      </c>
      <c r="D60" s="122">
        <v>1090374861</v>
      </c>
      <c r="E60" s="122" t="s">
        <v>101</v>
      </c>
      <c r="F60" s="122">
        <v>33</v>
      </c>
      <c r="G60" s="123">
        <v>31720</v>
      </c>
      <c r="H60" s="122">
        <v>3167619000</v>
      </c>
      <c r="I60" s="122" t="s">
        <v>484</v>
      </c>
      <c r="J60" s="122" t="s">
        <v>485</v>
      </c>
      <c r="K60" s="122" t="s">
        <v>486</v>
      </c>
      <c r="L60" s="122" t="s">
        <v>42</v>
      </c>
      <c r="M60" s="122" t="s">
        <v>69</v>
      </c>
      <c r="N60" s="122" t="s">
        <v>44</v>
      </c>
      <c r="O60" s="122" t="s">
        <v>121</v>
      </c>
      <c r="P60" s="122" t="s">
        <v>71</v>
      </c>
      <c r="Q60" s="122" t="s">
        <v>487</v>
      </c>
      <c r="R60" s="122" t="s">
        <v>48</v>
      </c>
      <c r="S60" s="122" t="s">
        <v>122</v>
      </c>
      <c r="T60" s="122" t="s">
        <v>488</v>
      </c>
      <c r="U60" s="122" t="s">
        <v>107</v>
      </c>
      <c r="V60" s="122">
        <v>2</v>
      </c>
      <c r="W60" s="122" t="s">
        <v>256</v>
      </c>
      <c r="X60" s="122" t="s">
        <v>53</v>
      </c>
      <c r="Y60" s="122" t="s">
        <v>53</v>
      </c>
      <c r="Z60" s="122" t="s">
        <v>108</v>
      </c>
      <c r="AA60" s="122" t="s">
        <v>489</v>
      </c>
      <c r="AB60" s="122" t="s">
        <v>490</v>
      </c>
      <c r="AC60" s="122" t="s">
        <v>375</v>
      </c>
      <c r="AD60" s="122" t="s">
        <v>304</v>
      </c>
      <c r="AE60" s="122" t="s">
        <v>59</v>
      </c>
      <c r="AF60" s="122" t="s">
        <v>60</v>
      </c>
      <c r="AG60" s="122" t="s">
        <v>48</v>
      </c>
      <c r="AH60" s="122" t="s">
        <v>491</v>
      </c>
      <c r="AI60" s="122" t="s">
        <v>115</v>
      </c>
      <c r="AJ60" s="122" t="s">
        <v>492</v>
      </c>
    </row>
    <row r="61" spans="1:36" x14ac:dyDescent="0.25">
      <c r="A61" s="121">
        <v>43866.477674189809</v>
      </c>
      <c r="B61" s="122" t="s">
        <v>239</v>
      </c>
      <c r="C61" s="122" t="s">
        <v>881</v>
      </c>
      <c r="D61" s="122">
        <v>91268293</v>
      </c>
      <c r="E61" s="122" t="s">
        <v>38</v>
      </c>
      <c r="F61" s="122">
        <v>51</v>
      </c>
      <c r="G61" s="123">
        <v>25042</v>
      </c>
      <c r="H61" s="122">
        <v>3112296199</v>
      </c>
      <c r="I61" s="122" t="s">
        <v>882</v>
      </c>
      <c r="J61" s="122" t="s">
        <v>883</v>
      </c>
      <c r="K61" s="122" t="s">
        <v>884</v>
      </c>
      <c r="L61" s="122" t="s">
        <v>42</v>
      </c>
      <c r="M61" s="122" t="s">
        <v>43</v>
      </c>
      <c r="N61" s="122" t="s">
        <v>595</v>
      </c>
      <c r="O61" s="122" t="s">
        <v>885</v>
      </c>
      <c r="P61" s="122" t="s">
        <v>46</v>
      </c>
      <c r="Q61" s="122" t="s">
        <v>886</v>
      </c>
      <c r="R61" s="122" t="s">
        <v>48</v>
      </c>
      <c r="S61" s="122" t="s">
        <v>122</v>
      </c>
      <c r="T61" s="122" t="s">
        <v>887</v>
      </c>
      <c r="U61" s="122" t="s">
        <v>51</v>
      </c>
      <c r="V61" s="122">
        <v>3</v>
      </c>
      <c r="W61" s="122" t="s">
        <v>609</v>
      </c>
      <c r="X61" s="122" t="s">
        <v>48</v>
      </c>
      <c r="Y61" s="122" t="s">
        <v>53</v>
      </c>
      <c r="Z61" s="122" t="s">
        <v>123</v>
      </c>
      <c r="AA61" s="122" t="s">
        <v>152</v>
      </c>
      <c r="AB61" s="122" t="s">
        <v>888</v>
      </c>
      <c r="AC61" s="122" t="s">
        <v>93</v>
      </c>
      <c r="AD61" s="122" t="s">
        <v>79</v>
      </c>
      <c r="AE61" s="122" t="s">
        <v>562</v>
      </c>
      <c r="AF61" s="122" t="s">
        <v>141</v>
      </c>
      <c r="AG61" s="122" t="s">
        <v>48</v>
      </c>
      <c r="AH61" s="122" t="s">
        <v>206</v>
      </c>
      <c r="AI61" s="122" t="s">
        <v>889</v>
      </c>
      <c r="AJ61" s="122" t="s">
        <v>398</v>
      </c>
    </row>
    <row r="62" spans="1:36" x14ac:dyDescent="0.25">
      <c r="A62" s="121">
        <v>43864.310718275461</v>
      </c>
      <c r="B62" s="122" t="s">
        <v>214</v>
      </c>
      <c r="C62" s="122" t="s">
        <v>215</v>
      </c>
      <c r="D62" s="122">
        <v>1090460283</v>
      </c>
      <c r="E62" s="122" t="s">
        <v>101</v>
      </c>
      <c r="F62" s="122">
        <v>27</v>
      </c>
      <c r="G62" s="123">
        <v>34004</v>
      </c>
      <c r="H62" s="122">
        <v>3125559111</v>
      </c>
      <c r="I62" s="122" t="s">
        <v>216</v>
      </c>
      <c r="J62" s="122" t="s">
        <v>217</v>
      </c>
      <c r="K62" s="122" t="s">
        <v>218</v>
      </c>
      <c r="L62" s="122" t="s">
        <v>42</v>
      </c>
      <c r="M62" s="122" t="s">
        <v>69</v>
      </c>
      <c r="N62" s="122" t="s">
        <v>44</v>
      </c>
      <c r="O62" s="122" t="s">
        <v>45</v>
      </c>
      <c r="P62" s="122" t="s">
        <v>164</v>
      </c>
      <c r="Q62" s="122" t="s">
        <v>219</v>
      </c>
      <c r="R62" s="122" t="s">
        <v>48</v>
      </c>
      <c r="S62" s="122" t="s">
        <v>122</v>
      </c>
      <c r="T62" s="122" t="s">
        <v>50</v>
      </c>
      <c r="U62" s="122" t="s">
        <v>107</v>
      </c>
      <c r="V62" s="122">
        <v>2</v>
      </c>
      <c r="W62" s="122" t="s">
        <v>220</v>
      </c>
      <c r="X62" s="122" t="s">
        <v>48</v>
      </c>
      <c r="Y62" s="122" t="s">
        <v>53</v>
      </c>
      <c r="Z62" s="122" t="s">
        <v>123</v>
      </c>
      <c r="AA62" s="122" t="s">
        <v>221</v>
      </c>
      <c r="AB62" s="122" t="s">
        <v>222</v>
      </c>
      <c r="AC62" s="122" t="s">
        <v>111</v>
      </c>
      <c r="AD62" s="122" t="s">
        <v>223</v>
      </c>
      <c r="AE62" s="122" t="s">
        <v>224</v>
      </c>
      <c r="AF62" s="122" t="s">
        <v>96</v>
      </c>
      <c r="AG62" s="122" t="s">
        <v>48</v>
      </c>
      <c r="AI62" s="122" t="s">
        <v>169</v>
      </c>
      <c r="AJ62" s="122" t="s">
        <v>225</v>
      </c>
    </row>
    <row r="63" spans="1:36" x14ac:dyDescent="0.25">
      <c r="A63" s="121">
        <v>43864.497727060181</v>
      </c>
      <c r="B63" s="122" t="s">
        <v>778</v>
      </c>
      <c r="C63" s="122" t="s">
        <v>779</v>
      </c>
      <c r="D63" s="122" t="s">
        <v>780</v>
      </c>
      <c r="E63" s="122" t="s">
        <v>101</v>
      </c>
      <c r="F63" s="122">
        <v>40</v>
      </c>
      <c r="G63" s="123">
        <v>29006</v>
      </c>
      <c r="H63" s="122">
        <v>3228700794</v>
      </c>
      <c r="I63" s="122" t="s">
        <v>781</v>
      </c>
      <c r="J63" s="122" t="s">
        <v>782</v>
      </c>
      <c r="K63" s="122" t="s">
        <v>783</v>
      </c>
      <c r="L63" s="122" t="s">
        <v>42</v>
      </c>
      <c r="M63" s="122" t="s">
        <v>69</v>
      </c>
      <c r="N63" s="122" t="s">
        <v>44</v>
      </c>
      <c r="O63" s="122" t="s">
        <v>705</v>
      </c>
      <c r="P63" s="122" t="s">
        <v>46</v>
      </c>
      <c r="R63" s="122" t="s">
        <v>48</v>
      </c>
      <c r="S63" s="122" t="s">
        <v>168</v>
      </c>
      <c r="T63" s="122" t="s">
        <v>784</v>
      </c>
      <c r="U63" s="122" t="s">
        <v>51</v>
      </c>
      <c r="V63" s="122">
        <v>2</v>
      </c>
      <c r="W63" s="122" t="s">
        <v>785</v>
      </c>
      <c r="X63" s="122" t="s">
        <v>53</v>
      </c>
      <c r="Y63" s="122" t="s">
        <v>48</v>
      </c>
      <c r="Z63" s="122" t="s">
        <v>123</v>
      </c>
      <c r="AA63" s="122" t="s">
        <v>204</v>
      </c>
      <c r="AB63" s="122" t="s">
        <v>92</v>
      </c>
      <c r="AC63" s="122" t="s">
        <v>139</v>
      </c>
      <c r="AD63" s="122" t="s">
        <v>94</v>
      </c>
      <c r="AE63" s="122" t="s">
        <v>167</v>
      </c>
      <c r="AF63" s="122" t="s">
        <v>81</v>
      </c>
      <c r="AG63" s="122" t="s">
        <v>48</v>
      </c>
      <c r="AI63" s="122" t="s">
        <v>213</v>
      </c>
      <c r="AJ63" s="122" t="s">
        <v>398</v>
      </c>
    </row>
    <row r="64" spans="1:36" x14ac:dyDescent="0.25">
      <c r="A64" s="121">
        <v>43864.304668796292</v>
      </c>
      <c r="B64" s="122" t="s">
        <v>36</v>
      </c>
      <c r="C64" s="122" t="s">
        <v>37</v>
      </c>
      <c r="D64" s="122">
        <v>1090414620</v>
      </c>
      <c r="E64" s="122" t="s">
        <v>38</v>
      </c>
      <c r="F64" s="122">
        <v>29</v>
      </c>
      <c r="G64" s="123">
        <v>32923</v>
      </c>
      <c r="H64" s="122">
        <v>3155912548</v>
      </c>
      <c r="I64" s="122" t="s">
        <v>39</v>
      </c>
      <c r="J64" s="122" t="s">
        <v>40</v>
      </c>
      <c r="K64" s="122" t="s">
        <v>41</v>
      </c>
      <c r="L64" s="122" t="s">
        <v>42</v>
      </c>
      <c r="M64" s="122" t="s">
        <v>43</v>
      </c>
      <c r="N64" s="122" t="s">
        <v>44</v>
      </c>
      <c r="O64" s="122" t="s">
        <v>45</v>
      </c>
      <c r="P64" s="122" t="s">
        <v>46</v>
      </c>
      <c r="Q64" s="122" t="s">
        <v>47</v>
      </c>
      <c r="R64" s="122" t="s">
        <v>48</v>
      </c>
      <c r="S64" s="122" t="s">
        <v>49</v>
      </c>
      <c r="T64" s="122" t="s">
        <v>50</v>
      </c>
      <c r="U64" s="122" t="s">
        <v>51</v>
      </c>
      <c r="V64" s="122">
        <v>0</v>
      </c>
      <c r="W64" s="122" t="s">
        <v>52</v>
      </c>
      <c r="X64" s="122" t="s">
        <v>48</v>
      </c>
      <c r="Y64" s="122" t="s">
        <v>53</v>
      </c>
      <c r="Z64" s="122" t="s">
        <v>54</v>
      </c>
      <c r="AA64" s="122" t="s">
        <v>55</v>
      </c>
      <c r="AB64" s="122" t="s">
        <v>56</v>
      </c>
      <c r="AC64" s="122" t="s">
        <v>57</v>
      </c>
      <c r="AD64" s="122" t="s">
        <v>58</v>
      </c>
      <c r="AE64" s="122" t="s">
        <v>59</v>
      </c>
      <c r="AF64" s="122" t="s">
        <v>60</v>
      </c>
      <c r="AG64" s="122" t="s">
        <v>48</v>
      </c>
      <c r="AH64" s="122" t="s">
        <v>61</v>
      </c>
      <c r="AI64" s="122" t="s">
        <v>62</v>
      </c>
      <c r="AJ64" s="122" t="s">
        <v>63</v>
      </c>
    </row>
    <row r="65" spans="1:36" x14ac:dyDescent="0.25">
      <c r="A65" s="121">
        <v>43864.314949479165</v>
      </c>
      <c r="B65" s="122" t="s">
        <v>367</v>
      </c>
      <c r="C65" s="122" t="s">
        <v>368</v>
      </c>
      <c r="D65" s="122">
        <v>1090495470</v>
      </c>
      <c r="E65" s="122" t="s">
        <v>101</v>
      </c>
      <c r="F65" s="122">
        <v>23</v>
      </c>
      <c r="G65" s="123">
        <v>35147</v>
      </c>
      <c r="H65" s="122">
        <v>3013162664</v>
      </c>
      <c r="I65" s="122" t="s">
        <v>369</v>
      </c>
      <c r="J65" s="122" t="s">
        <v>370</v>
      </c>
      <c r="K65" s="122" t="s">
        <v>371</v>
      </c>
      <c r="L65" s="122" t="s">
        <v>42</v>
      </c>
      <c r="M65" s="122" t="s">
        <v>69</v>
      </c>
      <c r="N65" s="122" t="s">
        <v>44</v>
      </c>
      <c r="O65" s="122" t="s">
        <v>70</v>
      </c>
      <c r="P65" s="122" t="s">
        <v>71</v>
      </c>
      <c r="Q65" s="122" t="s">
        <v>372</v>
      </c>
      <c r="R65" s="122" t="s">
        <v>48</v>
      </c>
      <c r="S65" s="122" t="s">
        <v>73</v>
      </c>
      <c r="T65" s="122" t="s">
        <v>373</v>
      </c>
      <c r="U65" s="122" t="s">
        <v>107</v>
      </c>
      <c r="V65" s="122">
        <v>0</v>
      </c>
      <c r="W65" s="122" t="s">
        <v>52</v>
      </c>
      <c r="X65" s="122" t="s">
        <v>48</v>
      </c>
      <c r="Y65" s="122" t="s">
        <v>48</v>
      </c>
      <c r="Z65" s="122" t="s">
        <v>123</v>
      </c>
      <c r="AA65" s="122" t="s">
        <v>109</v>
      </c>
      <c r="AB65" s="122" t="s">
        <v>374</v>
      </c>
      <c r="AC65" s="122" t="s">
        <v>375</v>
      </c>
      <c r="AD65" s="122" t="s">
        <v>376</v>
      </c>
      <c r="AE65" s="122" t="s">
        <v>377</v>
      </c>
      <c r="AF65" s="122" t="s">
        <v>378</v>
      </c>
      <c r="AG65" s="122" t="s">
        <v>53</v>
      </c>
      <c r="AH65" s="122" t="s">
        <v>379</v>
      </c>
      <c r="AI65" s="122" t="s">
        <v>380</v>
      </c>
      <c r="AJ65" s="122" t="s">
        <v>381</v>
      </c>
    </row>
    <row r="66" spans="1:36" x14ac:dyDescent="0.25">
      <c r="A66" s="121">
        <v>43864.324118807868</v>
      </c>
      <c r="B66" s="122" t="s">
        <v>541</v>
      </c>
      <c r="C66" s="122" t="s">
        <v>542</v>
      </c>
      <c r="D66" s="122" t="s">
        <v>543</v>
      </c>
      <c r="E66" s="122" t="s">
        <v>101</v>
      </c>
      <c r="F66" s="122">
        <v>31</v>
      </c>
      <c r="G66" s="123">
        <v>32534</v>
      </c>
      <c r="H66" s="122">
        <v>3213194645</v>
      </c>
      <c r="I66" s="122" t="s">
        <v>544</v>
      </c>
      <c r="J66" s="122" t="s">
        <v>545</v>
      </c>
      <c r="K66" s="122" t="s">
        <v>546</v>
      </c>
      <c r="L66" s="122" t="s">
        <v>42</v>
      </c>
      <c r="M66" s="122" t="s">
        <v>69</v>
      </c>
      <c r="N66" s="122" t="s">
        <v>44</v>
      </c>
      <c r="O66" s="122" t="s">
        <v>254</v>
      </c>
      <c r="P66" s="122" t="s">
        <v>314</v>
      </c>
      <c r="Q66" s="122" t="s">
        <v>547</v>
      </c>
      <c r="R66" s="122" t="s">
        <v>48</v>
      </c>
      <c r="S66" s="122" t="s">
        <v>548</v>
      </c>
      <c r="T66" s="122" t="s">
        <v>514</v>
      </c>
      <c r="U66" s="122" t="s">
        <v>107</v>
      </c>
      <c r="V66" s="122">
        <v>0</v>
      </c>
      <c r="W66" s="122" t="s">
        <v>52</v>
      </c>
      <c r="X66" s="122" t="s">
        <v>48</v>
      </c>
      <c r="Y66" s="122" t="s">
        <v>48</v>
      </c>
      <c r="Z66" s="122" t="s">
        <v>108</v>
      </c>
      <c r="AA66" s="122" t="s">
        <v>152</v>
      </c>
      <c r="AB66" s="122" t="s">
        <v>549</v>
      </c>
      <c r="AC66" s="122" t="s">
        <v>550</v>
      </c>
      <c r="AD66" s="122" t="s">
        <v>154</v>
      </c>
      <c r="AE66" s="122" t="s">
        <v>418</v>
      </c>
      <c r="AF66" s="122" t="s">
        <v>274</v>
      </c>
      <c r="AG66" s="122" t="s">
        <v>48</v>
      </c>
      <c r="AH66" s="122" t="s">
        <v>551</v>
      </c>
      <c r="AI66" s="122" t="s">
        <v>169</v>
      </c>
      <c r="AJ66" s="122" t="s">
        <v>552</v>
      </c>
    </row>
    <row r="67" spans="1:36" x14ac:dyDescent="0.25">
      <c r="A67" s="121">
        <v>43864.330586851851</v>
      </c>
      <c r="B67" s="122" t="s">
        <v>601</v>
      </c>
      <c r="C67" s="122" t="s">
        <v>602</v>
      </c>
      <c r="D67" s="122">
        <v>13464403</v>
      </c>
      <c r="E67" s="122" t="s">
        <v>38</v>
      </c>
      <c r="F67" s="122">
        <v>56</v>
      </c>
      <c r="G67" s="123">
        <v>23061</v>
      </c>
      <c r="H67" s="122">
        <v>3187344882</v>
      </c>
      <c r="I67" s="122" t="s">
        <v>603</v>
      </c>
      <c r="J67" s="122" t="s">
        <v>604</v>
      </c>
      <c r="K67" s="122" t="s">
        <v>605</v>
      </c>
      <c r="L67" s="122" t="s">
        <v>267</v>
      </c>
      <c r="M67" s="122" t="s">
        <v>69</v>
      </c>
      <c r="N67" s="122" t="s">
        <v>44</v>
      </c>
      <c r="O67" s="122" t="s">
        <v>70</v>
      </c>
      <c r="P67" s="122" t="s">
        <v>71</v>
      </c>
      <c r="Q67" s="122" t="s">
        <v>606</v>
      </c>
      <c r="R67" s="122" t="s">
        <v>48</v>
      </c>
      <c r="S67" s="122" t="s">
        <v>607</v>
      </c>
      <c r="T67" s="122" t="s">
        <v>608</v>
      </c>
      <c r="U67" s="122" t="s">
        <v>51</v>
      </c>
      <c r="V67" s="122">
        <v>3</v>
      </c>
      <c r="W67" s="122" t="s">
        <v>609</v>
      </c>
      <c r="X67" s="122" t="s">
        <v>48</v>
      </c>
      <c r="Y67" s="122" t="s">
        <v>53</v>
      </c>
      <c r="Z67" s="122" t="s">
        <v>123</v>
      </c>
      <c r="AA67" s="122" t="s">
        <v>610</v>
      </c>
      <c r="AB67" s="122" t="s">
        <v>611</v>
      </c>
      <c r="AC67" s="122" t="s">
        <v>303</v>
      </c>
      <c r="AD67" s="122" t="s">
        <v>94</v>
      </c>
      <c r="AE67" s="122" t="s">
        <v>612</v>
      </c>
      <c r="AF67" s="122" t="s">
        <v>60</v>
      </c>
      <c r="AG67" s="122" t="s">
        <v>48</v>
      </c>
      <c r="AH67" s="122" t="s">
        <v>613</v>
      </c>
      <c r="AI67" s="122" t="s">
        <v>128</v>
      </c>
      <c r="AJ67" s="122" t="s">
        <v>614</v>
      </c>
    </row>
    <row r="68" spans="1:36" x14ac:dyDescent="0.25">
      <c r="A68" s="121">
        <v>43864.330649826385</v>
      </c>
      <c r="B68" s="122" t="s">
        <v>615</v>
      </c>
      <c r="C68" s="122" t="s">
        <v>616</v>
      </c>
      <c r="D68" s="122">
        <v>37391604</v>
      </c>
      <c r="E68" s="122" t="s">
        <v>101</v>
      </c>
      <c r="F68" s="122">
        <v>35</v>
      </c>
      <c r="G68" s="123">
        <v>30728</v>
      </c>
      <c r="H68" s="122">
        <v>3144494218</v>
      </c>
      <c r="I68" s="122" t="s">
        <v>617</v>
      </c>
      <c r="J68" s="122" t="s">
        <v>618</v>
      </c>
      <c r="K68" s="122" t="s">
        <v>619</v>
      </c>
      <c r="L68" s="122" t="s">
        <v>42</v>
      </c>
      <c r="M68" s="122" t="s">
        <v>69</v>
      </c>
      <c r="N68" s="122" t="s">
        <v>44</v>
      </c>
      <c r="O68" s="122" t="s">
        <v>254</v>
      </c>
      <c r="P68" s="122" t="s">
        <v>314</v>
      </c>
      <c r="Q68" s="122" t="s">
        <v>620</v>
      </c>
      <c r="R68" s="122" t="s">
        <v>621</v>
      </c>
      <c r="S68" s="122" t="s">
        <v>607</v>
      </c>
      <c r="T68" s="122" t="s">
        <v>90</v>
      </c>
      <c r="U68" s="122" t="s">
        <v>107</v>
      </c>
      <c r="V68" s="122">
        <v>2</v>
      </c>
      <c r="W68" s="122" t="s">
        <v>622</v>
      </c>
      <c r="X68" s="122" t="s">
        <v>48</v>
      </c>
      <c r="Y68" s="122" t="s">
        <v>53</v>
      </c>
      <c r="Z68" s="122" t="s">
        <v>54</v>
      </c>
      <c r="AA68" s="122" t="s">
        <v>623</v>
      </c>
      <c r="AB68" s="122" t="s">
        <v>302</v>
      </c>
      <c r="AC68" s="122" t="s">
        <v>624</v>
      </c>
      <c r="AD68" s="122" t="s">
        <v>304</v>
      </c>
      <c r="AE68" s="122" t="s">
        <v>432</v>
      </c>
      <c r="AF68" s="122" t="s">
        <v>96</v>
      </c>
      <c r="AG68" s="122" t="s">
        <v>48</v>
      </c>
      <c r="AH68" s="122" t="s">
        <v>625</v>
      </c>
      <c r="AI68" s="122" t="s">
        <v>169</v>
      </c>
      <c r="AJ68" s="122" t="s">
        <v>626</v>
      </c>
    </row>
    <row r="69" spans="1:36" x14ac:dyDescent="0.25">
      <c r="A69" s="121">
        <v>43864.318566782407</v>
      </c>
      <c r="B69" s="122" t="s">
        <v>409</v>
      </c>
      <c r="C69" s="122" t="s">
        <v>410</v>
      </c>
      <c r="D69" s="122">
        <v>37279109</v>
      </c>
      <c r="E69" s="122" t="s">
        <v>101</v>
      </c>
      <c r="F69" s="122">
        <v>39</v>
      </c>
      <c r="G69" s="123">
        <v>29592</v>
      </c>
      <c r="H69" s="122">
        <v>3203847459</v>
      </c>
      <c r="I69" s="122" t="s">
        <v>411</v>
      </c>
      <c r="J69" s="122" t="s">
        <v>412</v>
      </c>
      <c r="K69" s="122" t="s">
        <v>413</v>
      </c>
      <c r="L69" s="122" t="s">
        <v>42</v>
      </c>
      <c r="M69" s="122" t="s">
        <v>69</v>
      </c>
      <c r="N69" s="122" t="s">
        <v>44</v>
      </c>
      <c r="O69" s="122" t="s">
        <v>338</v>
      </c>
      <c r="P69" s="122" t="s">
        <v>71</v>
      </c>
      <c r="Q69" s="122" t="s">
        <v>414</v>
      </c>
      <c r="R69" s="122" t="s">
        <v>48</v>
      </c>
      <c r="S69" s="122" t="s">
        <v>73</v>
      </c>
      <c r="T69" s="122" t="s">
        <v>415</v>
      </c>
      <c r="U69" s="122" t="s">
        <v>51</v>
      </c>
      <c r="V69" s="122">
        <v>0</v>
      </c>
      <c r="W69" s="122" t="s">
        <v>52</v>
      </c>
      <c r="X69" s="122" t="s">
        <v>48</v>
      </c>
      <c r="Y69" s="122" t="s">
        <v>53</v>
      </c>
      <c r="Z69" s="122" t="s">
        <v>108</v>
      </c>
      <c r="AA69" s="122" t="s">
        <v>416</v>
      </c>
      <c r="AB69" s="122" t="s">
        <v>417</v>
      </c>
      <c r="AC69" s="122" t="s">
        <v>57</v>
      </c>
      <c r="AD69" s="122" t="s">
        <v>272</v>
      </c>
      <c r="AE69" s="122" t="s">
        <v>418</v>
      </c>
      <c r="AF69" s="122" t="s">
        <v>81</v>
      </c>
      <c r="AG69" s="122" t="s">
        <v>48</v>
      </c>
      <c r="AH69" s="122" t="s">
        <v>419</v>
      </c>
      <c r="AI69" s="122" t="s">
        <v>169</v>
      </c>
      <c r="AJ69" s="122" t="s">
        <v>420</v>
      </c>
    </row>
    <row r="70" spans="1:36" x14ac:dyDescent="0.25">
      <c r="A70" s="121">
        <v>43864.308846643515</v>
      </c>
      <c r="B70" s="122" t="s">
        <v>159</v>
      </c>
      <c r="C70" s="122" t="s">
        <v>160</v>
      </c>
      <c r="D70" s="122">
        <v>1090429444</v>
      </c>
      <c r="E70" s="122" t="s">
        <v>38</v>
      </c>
      <c r="F70" s="122">
        <v>29</v>
      </c>
      <c r="G70" s="123">
        <v>43856</v>
      </c>
      <c r="H70" s="122">
        <v>3104188596</v>
      </c>
      <c r="I70" s="122" t="s">
        <v>161</v>
      </c>
      <c r="J70" s="122" t="s">
        <v>162</v>
      </c>
      <c r="K70" s="122" t="s">
        <v>163</v>
      </c>
      <c r="L70" s="122" t="s">
        <v>42</v>
      </c>
      <c r="M70" s="122" t="s">
        <v>43</v>
      </c>
      <c r="N70" s="122" t="s">
        <v>44</v>
      </c>
      <c r="O70" s="122" t="s">
        <v>121</v>
      </c>
      <c r="P70" s="122" t="s">
        <v>164</v>
      </c>
      <c r="Q70" s="122" t="s">
        <v>165</v>
      </c>
      <c r="R70" s="122" t="s">
        <v>48</v>
      </c>
      <c r="S70" s="122" t="s">
        <v>49</v>
      </c>
      <c r="T70" s="122" t="s">
        <v>50</v>
      </c>
      <c r="U70" s="122" t="s">
        <v>107</v>
      </c>
      <c r="V70" s="122">
        <v>0</v>
      </c>
      <c r="W70" s="122" t="s">
        <v>52</v>
      </c>
      <c r="X70" s="122" t="s">
        <v>48</v>
      </c>
      <c r="Y70" s="122" t="s">
        <v>53</v>
      </c>
      <c r="Z70" s="122" t="s">
        <v>123</v>
      </c>
      <c r="AA70" s="122" t="s">
        <v>166</v>
      </c>
      <c r="AB70" s="122" t="s">
        <v>124</v>
      </c>
      <c r="AC70" s="122" t="s">
        <v>139</v>
      </c>
      <c r="AD70" s="122" t="s">
        <v>94</v>
      </c>
      <c r="AE70" s="122" t="s">
        <v>167</v>
      </c>
      <c r="AF70" s="122" t="s">
        <v>96</v>
      </c>
      <c r="AG70" s="122" t="s">
        <v>48</v>
      </c>
      <c r="AH70" s="122" t="s">
        <v>168</v>
      </c>
      <c r="AI70" s="122" t="s">
        <v>169</v>
      </c>
      <c r="AJ70" s="122" t="s">
        <v>170</v>
      </c>
    </row>
    <row r="71" spans="1:36" x14ac:dyDescent="0.25">
      <c r="A71" s="121">
        <v>43866.480704930553</v>
      </c>
      <c r="B71" s="122" t="s">
        <v>239</v>
      </c>
      <c r="C71" s="122" t="s">
        <v>890</v>
      </c>
      <c r="D71" s="122">
        <v>88215572</v>
      </c>
      <c r="E71" s="122" t="s">
        <v>38</v>
      </c>
      <c r="F71" s="122">
        <v>44</v>
      </c>
      <c r="G71" s="123">
        <v>27477</v>
      </c>
      <c r="H71" s="122">
        <v>3214307604</v>
      </c>
      <c r="I71" s="122" t="s">
        <v>891</v>
      </c>
      <c r="J71" s="122" t="s">
        <v>892</v>
      </c>
      <c r="K71" s="122" t="s">
        <v>41</v>
      </c>
      <c r="L71" s="122" t="s">
        <v>42</v>
      </c>
      <c r="M71" s="122" t="s">
        <v>43</v>
      </c>
      <c r="N71" s="122" t="s">
        <v>44</v>
      </c>
      <c r="O71" s="122" t="s">
        <v>45</v>
      </c>
      <c r="P71" s="122" t="s">
        <v>46</v>
      </c>
      <c r="Q71" s="122" t="s">
        <v>329</v>
      </c>
      <c r="R71" s="122" t="s">
        <v>48</v>
      </c>
      <c r="S71" s="122" t="s">
        <v>122</v>
      </c>
      <c r="T71" s="122" t="s">
        <v>468</v>
      </c>
      <c r="U71" s="122" t="s">
        <v>51</v>
      </c>
      <c r="V71" s="122">
        <v>2</v>
      </c>
      <c r="W71" s="122" t="s">
        <v>893</v>
      </c>
      <c r="X71" s="122" t="s">
        <v>48</v>
      </c>
      <c r="Y71" s="122" t="s">
        <v>48</v>
      </c>
      <c r="Z71" s="122" t="s">
        <v>123</v>
      </c>
      <c r="AA71" s="122" t="s">
        <v>109</v>
      </c>
      <c r="AB71" s="122" t="s">
        <v>92</v>
      </c>
      <c r="AC71" s="122" t="s">
        <v>375</v>
      </c>
      <c r="AD71" s="122" t="s">
        <v>387</v>
      </c>
      <c r="AE71" s="122" t="s">
        <v>167</v>
      </c>
      <c r="AF71" s="122" t="s">
        <v>60</v>
      </c>
      <c r="AG71" s="122" t="s">
        <v>53</v>
      </c>
      <c r="AH71" s="122" t="s">
        <v>82</v>
      </c>
      <c r="AI71" s="122" t="s">
        <v>128</v>
      </c>
      <c r="AJ71" s="122" t="s">
        <v>894</v>
      </c>
    </row>
    <row r="72" spans="1:36" x14ac:dyDescent="0.25">
      <c r="A72" s="121">
        <v>43864.310126689816</v>
      </c>
      <c r="B72" s="122" t="s">
        <v>195</v>
      </c>
      <c r="C72" s="122" t="s">
        <v>196</v>
      </c>
      <c r="D72" s="122">
        <v>5450271</v>
      </c>
      <c r="E72" s="122" t="s">
        <v>38</v>
      </c>
      <c r="F72" s="122">
        <v>62</v>
      </c>
      <c r="G72" s="123">
        <v>20950</v>
      </c>
      <c r="H72" s="122">
        <v>3187886841</v>
      </c>
      <c r="I72" s="122" t="s">
        <v>197</v>
      </c>
      <c r="J72" s="122" t="s">
        <v>198</v>
      </c>
      <c r="K72" s="122" t="s">
        <v>199</v>
      </c>
      <c r="L72" s="122" t="s">
        <v>42</v>
      </c>
      <c r="M72" s="122" t="s">
        <v>43</v>
      </c>
      <c r="N72" s="122" t="s">
        <v>44</v>
      </c>
      <c r="O72" s="122" t="s">
        <v>200</v>
      </c>
      <c r="P72" s="122" t="s">
        <v>164</v>
      </c>
      <c r="Q72" s="122" t="s">
        <v>201</v>
      </c>
      <c r="R72" s="122" t="s">
        <v>48</v>
      </c>
      <c r="S72" s="122" t="s">
        <v>168</v>
      </c>
      <c r="T72" s="122" t="s">
        <v>202</v>
      </c>
      <c r="U72" s="122" t="s">
        <v>51</v>
      </c>
      <c r="V72" s="122">
        <v>4</v>
      </c>
      <c r="W72" s="122" t="s">
        <v>203</v>
      </c>
      <c r="X72" s="122" t="s">
        <v>48</v>
      </c>
      <c r="Y72" s="122" t="s">
        <v>53</v>
      </c>
      <c r="Z72" s="122" t="s">
        <v>108</v>
      </c>
      <c r="AA72" s="122" t="s">
        <v>204</v>
      </c>
      <c r="AB72" s="122" t="s">
        <v>205</v>
      </c>
      <c r="AC72" s="122" t="s">
        <v>93</v>
      </c>
      <c r="AD72" s="122" t="s">
        <v>125</v>
      </c>
      <c r="AE72" s="122" t="s">
        <v>167</v>
      </c>
      <c r="AF72" s="122" t="s">
        <v>141</v>
      </c>
      <c r="AG72" s="122" t="s">
        <v>48</v>
      </c>
      <c r="AH72" s="122" t="s">
        <v>206</v>
      </c>
      <c r="AI72" s="122" t="s">
        <v>169</v>
      </c>
      <c r="AJ72" s="122" t="s">
        <v>207</v>
      </c>
    </row>
    <row r="73" spans="1:36" x14ac:dyDescent="0.25">
      <c r="A73" s="121">
        <v>43864.335173229163</v>
      </c>
      <c r="B73" s="122" t="s">
        <v>632</v>
      </c>
      <c r="C73" s="122" t="s">
        <v>633</v>
      </c>
      <c r="D73" s="122">
        <v>13278936</v>
      </c>
      <c r="E73" s="122" t="s">
        <v>38</v>
      </c>
      <c r="F73" s="122">
        <v>34</v>
      </c>
      <c r="G73" s="123">
        <v>31192</v>
      </c>
      <c r="H73" s="122">
        <v>3162355119</v>
      </c>
      <c r="I73" s="122" t="s">
        <v>634</v>
      </c>
      <c r="J73" s="122" t="s">
        <v>635</v>
      </c>
      <c r="K73" s="122" t="s">
        <v>636</v>
      </c>
      <c r="L73" s="122" t="s">
        <v>42</v>
      </c>
      <c r="M73" s="122" t="s">
        <v>69</v>
      </c>
      <c r="N73" s="122" t="s">
        <v>44</v>
      </c>
      <c r="O73" s="122" t="s">
        <v>338</v>
      </c>
      <c r="P73" s="122" t="s">
        <v>71</v>
      </c>
      <c r="Q73" s="122" t="s">
        <v>637</v>
      </c>
      <c r="R73" s="122" t="s">
        <v>48</v>
      </c>
      <c r="S73" s="122" t="s">
        <v>188</v>
      </c>
      <c r="T73" s="122" t="s">
        <v>50</v>
      </c>
      <c r="U73" s="122" t="s">
        <v>51</v>
      </c>
      <c r="V73" s="122">
        <v>1</v>
      </c>
      <c r="W73" s="122" t="s">
        <v>75</v>
      </c>
      <c r="X73" s="122" t="s">
        <v>48</v>
      </c>
      <c r="Y73" s="122" t="s">
        <v>53</v>
      </c>
      <c r="Z73" s="122" t="s">
        <v>108</v>
      </c>
      <c r="AA73" s="122" t="s">
        <v>515</v>
      </c>
      <c r="AB73" s="122" t="s">
        <v>638</v>
      </c>
      <c r="AC73" s="122" t="s">
        <v>111</v>
      </c>
      <c r="AD73" s="122" t="s">
        <v>223</v>
      </c>
      <c r="AE73" s="122" t="s">
        <v>639</v>
      </c>
      <c r="AF73" s="122" t="s">
        <v>60</v>
      </c>
      <c r="AG73" s="122" t="s">
        <v>53</v>
      </c>
      <c r="AH73" s="122" t="s">
        <v>640</v>
      </c>
      <c r="AI73" s="122" t="s">
        <v>442</v>
      </c>
      <c r="AJ73" s="122" t="s">
        <v>641</v>
      </c>
    </row>
    <row r="74" spans="1:36" x14ac:dyDescent="0.25">
      <c r="A74" s="121">
        <v>43864.318668611115</v>
      </c>
      <c r="B74" s="122" t="s">
        <v>421</v>
      </c>
      <c r="C74" s="122" t="s">
        <v>422</v>
      </c>
      <c r="D74" s="122">
        <v>1093788930</v>
      </c>
      <c r="E74" s="122" t="s">
        <v>38</v>
      </c>
      <c r="F74" s="122">
        <v>22</v>
      </c>
      <c r="G74" s="123">
        <v>35465</v>
      </c>
      <c r="H74" s="122">
        <v>3107708263</v>
      </c>
      <c r="I74" s="122" t="s">
        <v>423</v>
      </c>
      <c r="J74" s="122" t="s">
        <v>424</v>
      </c>
      <c r="K74" s="122" t="s">
        <v>425</v>
      </c>
      <c r="L74" s="122" t="s">
        <v>42</v>
      </c>
      <c r="M74" s="122" t="s">
        <v>43</v>
      </c>
      <c r="N74" s="122" t="s">
        <v>426</v>
      </c>
      <c r="O74" s="122" t="s">
        <v>121</v>
      </c>
      <c r="P74" s="122" t="s">
        <v>427</v>
      </c>
      <c r="Q74" s="122" t="s">
        <v>428</v>
      </c>
      <c r="R74" s="122" t="s">
        <v>48</v>
      </c>
      <c r="S74" s="122" t="s">
        <v>429</v>
      </c>
      <c r="T74" s="122" t="s">
        <v>430</v>
      </c>
      <c r="U74" s="122" t="s">
        <v>107</v>
      </c>
      <c r="V74" s="122">
        <v>0</v>
      </c>
      <c r="W74" s="122" t="s">
        <v>52</v>
      </c>
      <c r="X74" s="122" t="s">
        <v>48</v>
      </c>
      <c r="Y74" s="122" t="s">
        <v>53</v>
      </c>
      <c r="Z74" s="122" t="s">
        <v>123</v>
      </c>
      <c r="AA74" s="122" t="s">
        <v>204</v>
      </c>
      <c r="AB74" s="122" t="s">
        <v>431</v>
      </c>
      <c r="AC74" s="122" t="s">
        <v>139</v>
      </c>
      <c r="AD74" s="122" t="s">
        <v>223</v>
      </c>
      <c r="AE74" s="122" t="s">
        <v>432</v>
      </c>
      <c r="AF74" s="122" t="s">
        <v>81</v>
      </c>
      <c r="AG74" s="122" t="s">
        <v>53</v>
      </c>
      <c r="AH74" s="122" t="s">
        <v>433</v>
      </c>
      <c r="AI74" s="122" t="s">
        <v>434</v>
      </c>
      <c r="AJ74" s="122" t="s">
        <v>333</v>
      </c>
    </row>
    <row r="75" spans="1:36" x14ac:dyDescent="0.25">
      <c r="A75" s="121">
        <v>43864.318032048614</v>
      </c>
      <c r="B75" s="122" t="s">
        <v>399</v>
      </c>
      <c r="C75" s="122" t="s">
        <v>400</v>
      </c>
      <c r="D75" s="122">
        <v>1093740230</v>
      </c>
      <c r="E75" s="122" t="s">
        <v>38</v>
      </c>
      <c r="F75" s="122">
        <v>32</v>
      </c>
      <c r="G75" s="123">
        <v>31910</v>
      </c>
      <c r="H75" s="122">
        <v>3187174698</v>
      </c>
      <c r="I75" s="122" t="s">
        <v>401</v>
      </c>
      <c r="J75" s="122" t="s">
        <v>402</v>
      </c>
      <c r="K75" s="122" t="s">
        <v>403</v>
      </c>
      <c r="L75" s="122" t="s">
        <v>42</v>
      </c>
      <c r="M75" s="122" t="s">
        <v>43</v>
      </c>
      <c r="N75" s="122" t="s">
        <v>44</v>
      </c>
      <c r="O75" s="122" t="s">
        <v>121</v>
      </c>
      <c r="P75" s="122" t="s">
        <v>46</v>
      </c>
      <c r="Q75" s="122" t="s">
        <v>386</v>
      </c>
      <c r="R75" s="122" t="s">
        <v>48</v>
      </c>
      <c r="S75" s="122" t="s">
        <v>122</v>
      </c>
      <c r="T75" s="122" t="s">
        <v>404</v>
      </c>
      <c r="U75" s="122" t="s">
        <v>51</v>
      </c>
      <c r="V75" s="122">
        <v>0</v>
      </c>
      <c r="W75" s="122" t="s">
        <v>52</v>
      </c>
      <c r="X75" s="122" t="s">
        <v>48</v>
      </c>
      <c r="Y75" s="122" t="s">
        <v>48</v>
      </c>
      <c r="Z75" s="122" t="s">
        <v>108</v>
      </c>
      <c r="AA75" s="122" t="s">
        <v>152</v>
      </c>
      <c r="AB75" s="122" t="s">
        <v>270</v>
      </c>
      <c r="AC75" s="122" t="s">
        <v>235</v>
      </c>
      <c r="AD75" s="122" t="s">
        <v>405</v>
      </c>
      <c r="AE75" s="122" t="s">
        <v>155</v>
      </c>
      <c r="AF75" s="122" t="s">
        <v>96</v>
      </c>
      <c r="AG75" s="122" t="s">
        <v>53</v>
      </c>
      <c r="AH75" s="122" t="s">
        <v>406</v>
      </c>
      <c r="AI75" s="122" t="s">
        <v>407</v>
      </c>
      <c r="AJ75" s="122" t="s">
        <v>408</v>
      </c>
    </row>
    <row r="76" spans="1:36" x14ac:dyDescent="0.25">
      <c r="A76" s="121">
        <v>43866.457157951387</v>
      </c>
      <c r="B76" s="122" t="s">
        <v>833</v>
      </c>
      <c r="C76" s="122" t="s">
        <v>844</v>
      </c>
      <c r="D76" s="122">
        <v>13489541</v>
      </c>
      <c r="E76" s="122" t="s">
        <v>38</v>
      </c>
      <c r="F76" s="122">
        <v>53</v>
      </c>
      <c r="G76" s="123">
        <v>24453</v>
      </c>
      <c r="H76" s="122">
        <v>3143003263</v>
      </c>
      <c r="I76" s="122" t="s">
        <v>845</v>
      </c>
      <c r="J76" s="122" t="s">
        <v>846</v>
      </c>
      <c r="K76" s="122" t="s">
        <v>163</v>
      </c>
      <c r="L76" s="122" t="s">
        <v>42</v>
      </c>
      <c r="M76" s="122" t="s">
        <v>43</v>
      </c>
      <c r="N76" s="122" t="s">
        <v>44</v>
      </c>
      <c r="O76" s="122" t="s">
        <v>705</v>
      </c>
      <c r="P76" s="122" t="s">
        <v>314</v>
      </c>
      <c r="Q76" s="122" t="s">
        <v>847</v>
      </c>
      <c r="R76" s="122" t="s">
        <v>48</v>
      </c>
      <c r="S76" s="122" t="s">
        <v>49</v>
      </c>
      <c r="T76" s="122" t="s">
        <v>50</v>
      </c>
      <c r="U76" s="122" t="s">
        <v>340</v>
      </c>
      <c r="V76" s="122">
        <v>1</v>
      </c>
      <c r="W76" s="122" t="s">
        <v>394</v>
      </c>
      <c r="X76" s="122" t="s">
        <v>48</v>
      </c>
      <c r="Y76" s="122" t="s">
        <v>53</v>
      </c>
      <c r="Z76" s="122" t="s">
        <v>123</v>
      </c>
      <c r="AA76" s="122" t="s">
        <v>55</v>
      </c>
      <c r="AB76" s="122" t="s">
        <v>848</v>
      </c>
      <c r="AC76" s="122" t="s">
        <v>375</v>
      </c>
      <c r="AD76" s="122" t="s">
        <v>125</v>
      </c>
      <c r="AE76" s="122" t="s">
        <v>686</v>
      </c>
      <c r="AF76" s="122" t="s">
        <v>96</v>
      </c>
      <c r="AG76" s="122" t="s">
        <v>53</v>
      </c>
      <c r="AH76" s="122" t="s">
        <v>849</v>
      </c>
      <c r="AI76" s="122" t="s">
        <v>213</v>
      </c>
      <c r="AJ76" s="122" t="s">
        <v>850</v>
      </c>
    </row>
    <row r="77" spans="1:36" x14ac:dyDescent="0.25">
      <c r="A77" s="121">
        <v>43864.342933749998</v>
      </c>
      <c r="B77" s="122" t="s">
        <v>689</v>
      </c>
      <c r="C77" s="122" t="s">
        <v>690</v>
      </c>
      <c r="D77" s="122">
        <v>88308598</v>
      </c>
      <c r="E77" s="122" t="s">
        <v>38</v>
      </c>
      <c r="F77" s="122">
        <v>41</v>
      </c>
      <c r="G77" s="123">
        <v>28778</v>
      </c>
      <c r="H77" s="122">
        <v>3158502113</v>
      </c>
      <c r="I77" s="122" t="s">
        <v>691</v>
      </c>
      <c r="J77" s="122" t="s">
        <v>692</v>
      </c>
      <c r="K77" s="122" t="s">
        <v>693</v>
      </c>
      <c r="L77" s="122" t="s">
        <v>42</v>
      </c>
      <c r="M77" s="122" t="s">
        <v>43</v>
      </c>
      <c r="N77" s="122" t="s">
        <v>44</v>
      </c>
      <c r="O77" s="122" t="s">
        <v>70</v>
      </c>
      <c r="P77" s="122" t="s">
        <v>46</v>
      </c>
      <c r="Q77" s="122" t="s">
        <v>46</v>
      </c>
      <c r="R77" s="122" t="s">
        <v>48</v>
      </c>
      <c r="S77" s="122" t="s">
        <v>168</v>
      </c>
      <c r="T77" s="122" t="s">
        <v>63</v>
      </c>
      <c r="U77" s="122" t="s">
        <v>51</v>
      </c>
      <c r="V77" s="122">
        <v>2</v>
      </c>
      <c r="W77" s="122" t="s">
        <v>694</v>
      </c>
      <c r="X77" s="122" t="s">
        <v>48</v>
      </c>
      <c r="Y77" s="122" t="s">
        <v>48</v>
      </c>
      <c r="Z77" s="122" t="s">
        <v>108</v>
      </c>
      <c r="AA77" s="122" t="s">
        <v>109</v>
      </c>
      <c r="AB77" s="122" t="s">
        <v>695</v>
      </c>
      <c r="AC77" s="122" t="s">
        <v>375</v>
      </c>
      <c r="AD77" s="122" t="s">
        <v>79</v>
      </c>
      <c r="AE77" s="122" t="s">
        <v>140</v>
      </c>
      <c r="AF77" s="122" t="s">
        <v>96</v>
      </c>
      <c r="AG77" s="122" t="s">
        <v>48</v>
      </c>
      <c r="AH77" s="122" t="s">
        <v>696</v>
      </c>
      <c r="AI77" s="122" t="s">
        <v>213</v>
      </c>
      <c r="AJ77" s="122" t="s">
        <v>63</v>
      </c>
    </row>
    <row r="78" spans="1:36" x14ac:dyDescent="0.25">
      <c r="A78" s="121">
        <v>43864.381192037035</v>
      </c>
      <c r="B78" s="122" t="s">
        <v>716</v>
      </c>
      <c r="C78" s="122" t="s">
        <v>717</v>
      </c>
      <c r="D78" s="122">
        <v>88306110</v>
      </c>
      <c r="E78" s="122" t="s">
        <v>38</v>
      </c>
      <c r="F78" s="122">
        <v>40</v>
      </c>
      <c r="G78" s="123">
        <v>29164</v>
      </c>
      <c r="H78" s="122">
        <v>3124279827</v>
      </c>
      <c r="I78" s="122" t="s">
        <v>718</v>
      </c>
      <c r="J78" s="122" t="s">
        <v>719</v>
      </c>
      <c r="K78" s="122" t="s">
        <v>720</v>
      </c>
      <c r="L78" s="122" t="s">
        <v>42</v>
      </c>
      <c r="M78" s="122" t="s">
        <v>43</v>
      </c>
      <c r="N78" s="122" t="s">
        <v>44</v>
      </c>
      <c r="O78" s="122" t="s">
        <v>45</v>
      </c>
      <c r="P78" s="122" t="s">
        <v>164</v>
      </c>
      <c r="Q78" s="122" t="s">
        <v>721</v>
      </c>
      <c r="R78" s="122" t="s">
        <v>48</v>
      </c>
      <c r="S78" s="122" t="s">
        <v>49</v>
      </c>
      <c r="T78" s="122" t="s">
        <v>722</v>
      </c>
      <c r="U78" s="122" t="s">
        <v>51</v>
      </c>
      <c r="V78" s="122">
        <v>2</v>
      </c>
      <c r="W78" s="122" t="s">
        <v>560</v>
      </c>
      <c r="X78" s="122" t="s">
        <v>48</v>
      </c>
      <c r="Y78" s="122" t="s">
        <v>48</v>
      </c>
      <c r="Z78" s="122" t="s">
        <v>108</v>
      </c>
      <c r="AA78" s="122" t="s">
        <v>723</v>
      </c>
      <c r="AB78" s="122" t="s">
        <v>56</v>
      </c>
      <c r="AC78" s="122" t="s">
        <v>724</v>
      </c>
      <c r="AD78" s="122" t="s">
        <v>538</v>
      </c>
      <c r="AE78" s="122" t="s">
        <v>725</v>
      </c>
      <c r="AF78" s="122" t="s">
        <v>141</v>
      </c>
      <c r="AG78" s="122" t="s">
        <v>48</v>
      </c>
      <c r="AH78" s="122" t="s">
        <v>726</v>
      </c>
      <c r="AI78" s="122" t="s">
        <v>727</v>
      </c>
      <c r="AJ78" s="122" t="s">
        <v>728</v>
      </c>
    </row>
    <row r="79" spans="1:36" x14ac:dyDescent="0.25">
      <c r="A79" s="121">
        <v>43864.307564386574</v>
      </c>
      <c r="B79" s="122" t="s">
        <v>117</v>
      </c>
      <c r="C79" s="122" t="s">
        <v>118</v>
      </c>
      <c r="D79" s="122">
        <v>1093788361</v>
      </c>
      <c r="E79" s="122" t="s">
        <v>101</v>
      </c>
      <c r="F79" s="122">
        <v>24</v>
      </c>
      <c r="G79" s="123">
        <v>34733</v>
      </c>
      <c r="H79" s="122">
        <v>3228989108</v>
      </c>
      <c r="I79" s="122" t="s">
        <v>119</v>
      </c>
      <c r="J79" s="122" t="s">
        <v>120</v>
      </c>
      <c r="K79" s="122" t="s">
        <v>41</v>
      </c>
      <c r="L79" s="122" t="s">
        <v>42</v>
      </c>
      <c r="M79" s="122" t="s">
        <v>43</v>
      </c>
      <c r="N79" s="122" t="s">
        <v>44</v>
      </c>
      <c r="O79" s="122" t="s">
        <v>121</v>
      </c>
      <c r="P79" s="122" t="s">
        <v>46</v>
      </c>
      <c r="Q79" s="122" t="s">
        <v>47</v>
      </c>
      <c r="R79" s="122" t="s">
        <v>48</v>
      </c>
      <c r="S79" s="122" t="s">
        <v>122</v>
      </c>
      <c r="T79" s="122" t="s">
        <v>50</v>
      </c>
      <c r="U79" s="122" t="s">
        <v>107</v>
      </c>
      <c r="V79" s="122">
        <v>0</v>
      </c>
      <c r="W79" s="122" t="s">
        <v>52</v>
      </c>
      <c r="X79" s="122" t="s">
        <v>48</v>
      </c>
      <c r="Y79" s="122" t="s">
        <v>53</v>
      </c>
      <c r="Z79" s="122" t="s">
        <v>123</v>
      </c>
      <c r="AA79" s="122" t="s">
        <v>55</v>
      </c>
      <c r="AB79" s="122" t="s">
        <v>124</v>
      </c>
      <c r="AC79" s="122" t="s">
        <v>93</v>
      </c>
      <c r="AD79" s="122" t="s">
        <v>125</v>
      </c>
      <c r="AE79" s="122" t="s">
        <v>126</v>
      </c>
      <c r="AF79" s="122" t="s">
        <v>96</v>
      </c>
      <c r="AG79" s="122" t="s">
        <v>53</v>
      </c>
      <c r="AH79" s="122" t="s">
        <v>127</v>
      </c>
      <c r="AI79" s="122" t="s">
        <v>128</v>
      </c>
      <c r="AJ79" s="122" t="s">
        <v>129</v>
      </c>
    </row>
    <row r="80" spans="1:36" x14ac:dyDescent="0.25">
      <c r="A80" s="121">
        <v>43864.318836099541</v>
      </c>
      <c r="B80" s="122" t="s">
        <v>435</v>
      </c>
      <c r="C80" s="122" t="s">
        <v>436</v>
      </c>
      <c r="D80" s="122">
        <v>1090439853</v>
      </c>
      <c r="E80" s="122" t="s">
        <v>101</v>
      </c>
      <c r="F80" s="122">
        <v>28</v>
      </c>
      <c r="G80" s="123">
        <v>33488</v>
      </c>
      <c r="H80" s="122">
        <v>3007584214</v>
      </c>
      <c r="I80" s="122" t="s">
        <v>437</v>
      </c>
      <c r="J80" s="122" t="s">
        <v>438</v>
      </c>
      <c r="K80" s="122" t="s">
        <v>218</v>
      </c>
      <c r="L80" s="122" t="s">
        <v>42</v>
      </c>
      <c r="M80" s="122" t="s">
        <v>69</v>
      </c>
      <c r="N80" s="122" t="s">
        <v>44</v>
      </c>
      <c r="O80" s="122" t="s">
        <v>45</v>
      </c>
      <c r="P80" s="122" t="s">
        <v>164</v>
      </c>
      <c r="Q80" s="122" t="s">
        <v>439</v>
      </c>
      <c r="R80" s="122" t="s">
        <v>48</v>
      </c>
      <c r="S80" s="122" t="s">
        <v>440</v>
      </c>
      <c r="T80" s="122" t="s">
        <v>90</v>
      </c>
      <c r="U80" s="122" t="s">
        <v>51</v>
      </c>
      <c r="V80" s="122">
        <v>0</v>
      </c>
      <c r="W80" s="122" t="s">
        <v>52</v>
      </c>
      <c r="X80" s="122" t="s">
        <v>48</v>
      </c>
      <c r="Y80" s="122" t="s">
        <v>48</v>
      </c>
      <c r="Z80" s="122" t="s">
        <v>108</v>
      </c>
      <c r="AA80" s="122" t="s">
        <v>109</v>
      </c>
      <c r="AB80" s="122" t="s">
        <v>124</v>
      </c>
      <c r="AC80" s="122" t="s">
        <v>441</v>
      </c>
      <c r="AD80" s="122" t="s">
        <v>79</v>
      </c>
      <c r="AE80" s="122" t="s">
        <v>167</v>
      </c>
      <c r="AF80" s="122" t="s">
        <v>96</v>
      </c>
      <c r="AG80" s="122" t="s">
        <v>48</v>
      </c>
      <c r="AH80" s="122" t="s">
        <v>379</v>
      </c>
      <c r="AI80" s="122" t="s">
        <v>442</v>
      </c>
      <c r="AJ80" s="122" t="s">
        <v>443</v>
      </c>
    </row>
    <row r="81" spans="1:36" x14ac:dyDescent="0.25">
      <c r="A81" s="121">
        <v>43866.598105046301</v>
      </c>
      <c r="B81" s="122" t="s">
        <v>833</v>
      </c>
      <c r="C81" s="122" t="s">
        <v>928</v>
      </c>
      <c r="D81" s="122">
        <v>5415385</v>
      </c>
      <c r="E81" s="122" t="s">
        <v>38</v>
      </c>
      <c r="F81" s="122">
        <v>49</v>
      </c>
      <c r="G81" s="123">
        <v>25801</v>
      </c>
      <c r="H81" s="122">
        <v>3178563858</v>
      </c>
      <c r="I81" s="122" t="s">
        <v>929</v>
      </c>
      <c r="J81" s="122" t="s">
        <v>930</v>
      </c>
      <c r="K81" s="122" t="s">
        <v>931</v>
      </c>
      <c r="L81" s="122" t="s">
        <v>42</v>
      </c>
      <c r="M81" s="122" t="s">
        <v>43</v>
      </c>
      <c r="N81" s="122" t="s">
        <v>595</v>
      </c>
      <c r="O81" s="122" t="s">
        <v>932</v>
      </c>
      <c r="P81" s="122" t="s">
        <v>134</v>
      </c>
      <c r="Q81" s="122" t="s">
        <v>933</v>
      </c>
      <c r="R81" s="122" t="s">
        <v>48</v>
      </c>
      <c r="S81" s="122" t="s">
        <v>122</v>
      </c>
      <c r="T81" s="122" t="s">
        <v>90</v>
      </c>
      <c r="U81" s="122" t="s">
        <v>51</v>
      </c>
      <c r="V81" s="122">
        <v>2</v>
      </c>
      <c r="W81" s="122" t="s">
        <v>934</v>
      </c>
      <c r="X81" s="122" t="s">
        <v>48</v>
      </c>
      <c r="Y81" s="122" t="s">
        <v>48</v>
      </c>
      <c r="Z81" s="122" t="s">
        <v>123</v>
      </c>
      <c r="AA81" s="122" t="s">
        <v>109</v>
      </c>
      <c r="AB81" s="122" t="s">
        <v>92</v>
      </c>
      <c r="AC81" s="122" t="s">
        <v>93</v>
      </c>
      <c r="AD81" s="122" t="s">
        <v>125</v>
      </c>
      <c r="AE81" s="122" t="s">
        <v>305</v>
      </c>
      <c r="AF81" s="122" t="s">
        <v>96</v>
      </c>
      <c r="AG81" s="122" t="s">
        <v>53</v>
      </c>
      <c r="AH81" s="122" t="s">
        <v>419</v>
      </c>
      <c r="AI81" s="122" t="s">
        <v>128</v>
      </c>
      <c r="AJ81" s="122" t="s">
        <v>837</v>
      </c>
    </row>
    <row r="82" spans="1:36" x14ac:dyDescent="0.25">
      <c r="A82" s="121">
        <v>43864.329343634265</v>
      </c>
      <c r="B82" s="122" t="s">
        <v>589</v>
      </c>
      <c r="C82" s="122" t="s">
        <v>590</v>
      </c>
      <c r="D82" s="122" t="s">
        <v>591</v>
      </c>
      <c r="E82" s="122" t="s">
        <v>38</v>
      </c>
      <c r="F82" s="122">
        <v>36</v>
      </c>
      <c r="G82" s="123">
        <v>30511</v>
      </c>
      <c r="H82" s="122">
        <v>3124417259</v>
      </c>
      <c r="I82" s="122" t="s">
        <v>592</v>
      </c>
      <c r="J82" s="122" t="s">
        <v>593</v>
      </c>
      <c r="K82" s="122" t="s">
        <v>594</v>
      </c>
      <c r="L82" s="122" t="s">
        <v>42</v>
      </c>
      <c r="M82" s="122" t="s">
        <v>43</v>
      </c>
      <c r="N82" s="122" t="s">
        <v>595</v>
      </c>
      <c r="O82" s="122" t="s">
        <v>596</v>
      </c>
      <c r="P82" s="122" t="s">
        <v>46</v>
      </c>
      <c r="R82" s="122" t="s">
        <v>48</v>
      </c>
      <c r="S82" s="122" t="s">
        <v>49</v>
      </c>
      <c r="T82" s="122" t="s">
        <v>597</v>
      </c>
      <c r="U82" s="122" t="s">
        <v>51</v>
      </c>
      <c r="V82" s="122">
        <v>2</v>
      </c>
      <c r="W82" s="122" t="s">
        <v>292</v>
      </c>
      <c r="X82" s="122" t="s">
        <v>48</v>
      </c>
      <c r="Y82" s="122" t="s">
        <v>48</v>
      </c>
      <c r="Z82" s="122" t="s">
        <v>108</v>
      </c>
      <c r="AA82" s="122" t="s">
        <v>152</v>
      </c>
      <c r="AB82" s="122" t="s">
        <v>598</v>
      </c>
      <c r="AC82" s="122" t="s">
        <v>550</v>
      </c>
      <c r="AD82" s="122" t="s">
        <v>79</v>
      </c>
      <c r="AE82" s="122" t="s">
        <v>140</v>
      </c>
      <c r="AF82" s="122" t="s">
        <v>60</v>
      </c>
      <c r="AG82" s="122" t="s">
        <v>48</v>
      </c>
      <c r="AH82" s="122" t="s">
        <v>599</v>
      </c>
      <c r="AI82" s="122" t="s">
        <v>442</v>
      </c>
      <c r="AJ82" s="122" t="s">
        <v>600</v>
      </c>
    </row>
    <row r="83" spans="1:36" x14ac:dyDescent="0.25">
      <c r="A83" s="121">
        <v>43864.328530648148</v>
      </c>
      <c r="B83" s="122" t="s">
        <v>577</v>
      </c>
      <c r="C83" s="122" t="s">
        <v>578</v>
      </c>
      <c r="D83" s="122">
        <v>88305615</v>
      </c>
      <c r="E83" s="122" t="s">
        <v>38</v>
      </c>
      <c r="F83" s="122">
        <v>42</v>
      </c>
      <c r="G83" s="123">
        <v>28166</v>
      </c>
      <c r="H83" s="122">
        <v>3115803711</v>
      </c>
      <c r="I83" s="122" t="s">
        <v>579</v>
      </c>
      <c r="J83" s="122" t="s">
        <v>580</v>
      </c>
      <c r="K83" s="122" t="s">
        <v>581</v>
      </c>
      <c r="L83" s="122" t="s">
        <v>42</v>
      </c>
      <c r="M83" s="122" t="s">
        <v>43</v>
      </c>
      <c r="N83" s="122" t="s">
        <v>44</v>
      </c>
      <c r="O83" s="122" t="s">
        <v>582</v>
      </c>
      <c r="P83" s="122" t="s">
        <v>46</v>
      </c>
      <c r="Q83" s="122" t="s">
        <v>583</v>
      </c>
      <c r="R83" s="122" t="s">
        <v>48</v>
      </c>
      <c r="S83" s="122" t="s">
        <v>49</v>
      </c>
      <c r="T83" s="122" t="s">
        <v>584</v>
      </c>
      <c r="U83" s="122" t="s">
        <v>51</v>
      </c>
      <c r="V83" s="122">
        <v>2</v>
      </c>
      <c r="W83" s="122" t="s">
        <v>585</v>
      </c>
      <c r="X83" s="122" t="s">
        <v>48</v>
      </c>
      <c r="Y83" s="122" t="s">
        <v>48</v>
      </c>
      <c r="Z83" s="122" t="s">
        <v>108</v>
      </c>
      <c r="AA83" s="122" t="s">
        <v>152</v>
      </c>
      <c r="AB83" s="122" t="s">
        <v>586</v>
      </c>
      <c r="AC83" s="122" t="s">
        <v>303</v>
      </c>
      <c r="AD83" s="122" t="s">
        <v>283</v>
      </c>
      <c r="AE83" s="122" t="s">
        <v>59</v>
      </c>
      <c r="AF83" s="122" t="s">
        <v>60</v>
      </c>
      <c r="AG83" s="122" t="s">
        <v>53</v>
      </c>
      <c r="AH83" s="122" t="s">
        <v>587</v>
      </c>
      <c r="AI83" s="122" t="s">
        <v>157</v>
      </c>
      <c r="AJ83" s="122" t="s">
        <v>588</v>
      </c>
    </row>
    <row r="84" spans="1:36" x14ac:dyDescent="0.25">
      <c r="A84" s="121">
        <v>43864.312540416664</v>
      </c>
      <c r="B84" s="122" t="s">
        <v>309</v>
      </c>
      <c r="C84" s="122" t="s">
        <v>310</v>
      </c>
      <c r="D84" s="122">
        <v>1093774097</v>
      </c>
      <c r="E84" s="122" t="s">
        <v>101</v>
      </c>
      <c r="F84" s="122">
        <v>25</v>
      </c>
      <c r="G84" s="123">
        <v>34585</v>
      </c>
      <c r="H84" s="122">
        <v>3208721502</v>
      </c>
      <c r="I84" s="122" t="s">
        <v>311</v>
      </c>
      <c r="J84" s="122" t="s">
        <v>312</v>
      </c>
      <c r="K84" s="122" t="s">
        <v>313</v>
      </c>
      <c r="L84" s="122" t="s">
        <v>42</v>
      </c>
      <c r="M84" s="122" t="s">
        <v>69</v>
      </c>
      <c r="N84" s="122" t="s">
        <v>44</v>
      </c>
      <c r="O84" s="122" t="s">
        <v>121</v>
      </c>
      <c r="P84" s="122" t="s">
        <v>314</v>
      </c>
      <c r="Q84" s="122" t="s">
        <v>315</v>
      </c>
      <c r="R84" s="122" t="s">
        <v>48</v>
      </c>
      <c r="S84" s="122" t="s">
        <v>316</v>
      </c>
      <c r="T84" s="122" t="s">
        <v>317</v>
      </c>
      <c r="U84" s="122" t="s">
        <v>51</v>
      </c>
      <c r="V84" s="122">
        <v>1</v>
      </c>
      <c r="W84" s="122" t="s">
        <v>75</v>
      </c>
      <c r="X84" s="122" t="s">
        <v>48</v>
      </c>
      <c r="Y84" s="122" t="s">
        <v>48</v>
      </c>
      <c r="Z84" s="122" t="s">
        <v>123</v>
      </c>
      <c r="AA84" s="122" t="s">
        <v>318</v>
      </c>
      <c r="AB84" s="122" t="s">
        <v>302</v>
      </c>
      <c r="AC84" s="122" t="s">
        <v>57</v>
      </c>
      <c r="AD84" s="122" t="s">
        <v>319</v>
      </c>
      <c r="AE84" s="122" t="s">
        <v>320</v>
      </c>
      <c r="AF84" s="122" t="s">
        <v>321</v>
      </c>
      <c r="AG84" s="122" t="s">
        <v>48</v>
      </c>
      <c r="AH84" s="122" t="s">
        <v>322</v>
      </c>
      <c r="AI84" s="122" t="s">
        <v>115</v>
      </c>
      <c r="AJ84" s="122" t="s">
        <v>323</v>
      </c>
    </row>
    <row r="85" spans="1:36" x14ac:dyDescent="0.25">
      <c r="A85" s="121">
        <v>43864.335396631941</v>
      </c>
      <c r="B85" s="122" t="s">
        <v>648</v>
      </c>
      <c r="C85" s="122" t="s">
        <v>649</v>
      </c>
      <c r="D85" s="122">
        <v>88256478</v>
      </c>
      <c r="E85" s="122" t="s">
        <v>38</v>
      </c>
      <c r="F85" s="122">
        <v>37</v>
      </c>
      <c r="G85" s="123">
        <v>30034</v>
      </c>
      <c r="H85" s="122" t="s">
        <v>650</v>
      </c>
      <c r="I85" s="122" t="s">
        <v>651</v>
      </c>
      <c r="J85" s="122" t="s">
        <v>652</v>
      </c>
      <c r="K85" s="122" t="s">
        <v>581</v>
      </c>
      <c r="L85" s="122" t="s">
        <v>42</v>
      </c>
      <c r="M85" s="122" t="s">
        <v>43</v>
      </c>
      <c r="N85" s="122" t="s">
        <v>426</v>
      </c>
      <c r="O85" s="122" t="s">
        <v>45</v>
      </c>
      <c r="P85" s="122" t="s">
        <v>164</v>
      </c>
      <c r="Q85" s="122" t="s">
        <v>653</v>
      </c>
      <c r="R85" s="122" t="s">
        <v>48</v>
      </c>
      <c r="S85" s="122" t="s">
        <v>49</v>
      </c>
      <c r="T85" s="122" t="s">
        <v>50</v>
      </c>
      <c r="U85" s="122" t="s">
        <v>107</v>
      </c>
      <c r="V85" s="122">
        <v>2</v>
      </c>
      <c r="W85" s="122" t="s">
        <v>292</v>
      </c>
      <c r="X85" s="122" t="s">
        <v>48</v>
      </c>
      <c r="Y85" s="122" t="s">
        <v>48</v>
      </c>
      <c r="Z85" s="122" t="s">
        <v>54</v>
      </c>
      <c r="AA85" s="122" t="s">
        <v>353</v>
      </c>
      <c r="AB85" s="122" t="s">
        <v>527</v>
      </c>
      <c r="AC85" s="122" t="s">
        <v>93</v>
      </c>
      <c r="AD85" s="122" t="s">
        <v>125</v>
      </c>
      <c r="AE85" s="122" t="s">
        <v>654</v>
      </c>
      <c r="AF85" s="122" t="s">
        <v>60</v>
      </c>
      <c r="AG85" s="122" t="s">
        <v>48</v>
      </c>
      <c r="AI85" s="122" t="s">
        <v>655</v>
      </c>
      <c r="AJ85" s="122" t="s">
        <v>63</v>
      </c>
    </row>
    <row r="86" spans="1:36" x14ac:dyDescent="0.25">
      <c r="A86" s="121">
        <v>43864.336050266204</v>
      </c>
      <c r="B86" s="122" t="s">
        <v>656</v>
      </c>
      <c r="C86" s="122" t="s">
        <v>657</v>
      </c>
      <c r="D86" s="122">
        <v>1005023556</v>
      </c>
      <c r="E86" s="122" t="s">
        <v>101</v>
      </c>
      <c r="F86" s="122">
        <v>24</v>
      </c>
      <c r="G86" s="123">
        <v>35025</v>
      </c>
      <c r="H86" s="122">
        <v>3222423278</v>
      </c>
      <c r="I86" s="122" t="s">
        <v>658</v>
      </c>
      <c r="J86" s="122" t="s">
        <v>659</v>
      </c>
      <c r="K86" s="122" t="s">
        <v>660</v>
      </c>
      <c r="L86" s="122" t="s">
        <v>42</v>
      </c>
      <c r="M86" s="122" t="s">
        <v>69</v>
      </c>
      <c r="N86" s="122" t="s">
        <v>44</v>
      </c>
      <c r="O86" s="122" t="s">
        <v>338</v>
      </c>
      <c r="P86" s="122" t="s">
        <v>314</v>
      </c>
      <c r="Q86" s="122" t="s">
        <v>661</v>
      </c>
      <c r="R86" s="122" t="s">
        <v>48</v>
      </c>
      <c r="S86" s="122" t="s">
        <v>607</v>
      </c>
      <c r="T86" s="122" t="s">
        <v>90</v>
      </c>
      <c r="U86" s="122" t="s">
        <v>107</v>
      </c>
      <c r="V86" s="122">
        <v>1</v>
      </c>
      <c r="W86" s="122" t="s">
        <v>75</v>
      </c>
      <c r="X86" s="122" t="s">
        <v>48</v>
      </c>
      <c r="Y86" s="122" t="s">
        <v>48</v>
      </c>
      <c r="Z86" s="122" t="s">
        <v>54</v>
      </c>
      <c r="AA86" s="122" t="s">
        <v>55</v>
      </c>
      <c r="AB86" s="122" t="s">
        <v>234</v>
      </c>
      <c r="AC86" s="122" t="s">
        <v>111</v>
      </c>
      <c r="AD86" s="122" t="s">
        <v>662</v>
      </c>
      <c r="AE86" s="122" t="s">
        <v>663</v>
      </c>
      <c r="AF86" s="122" t="s">
        <v>96</v>
      </c>
      <c r="AG86" s="122" t="s">
        <v>53</v>
      </c>
      <c r="AH86" s="122" t="s">
        <v>664</v>
      </c>
      <c r="AI86" s="122" t="s">
        <v>665</v>
      </c>
      <c r="AJ86" s="122" t="s">
        <v>398</v>
      </c>
    </row>
    <row r="87" spans="1:36" x14ac:dyDescent="0.25">
      <c r="A87" s="121">
        <v>43864.529657638894</v>
      </c>
      <c r="B87" s="122" t="s">
        <v>786</v>
      </c>
      <c r="C87" s="122" t="s">
        <v>787</v>
      </c>
      <c r="D87" s="122">
        <v>1093760952</v>
      </c>
      <c r="E87" s="122" t="s">
        <v>101</v>
      </c>
      <c r="F87" s="122">
        <v>27</v>
      </c>
      <c r="G87" s="123">
        <v>33687</v>
      </c>
      <c r="H87" s="122">
        <v>3004038189</v>
      </c>
      <c r="I87" s="122" t="s">
        <v>788</v>
      </c>
      <c r="J87" s="122" t="s">
        <v>789</v>
      </c>
      <c r="K87" s="122" t="s">
        <v>790</v>
      </c>
      <c r="L87" s="122" t="s">
        <v>42</v>
      </c>
      <c r="M87" s="122" t="s">
        <v>69</v>
      </c>
      <c r="N87" s="122" t="s">
        <v>44</v>
      </c>
      <c r="O87" s="122" t="s">
        <v>70</v>
      </c>
      <c r="P87" s="122" t="s">
        <v>314</v>
      </c>
      <c r="Q87" s="122" t="s">
        <v>791</v>
      </c>
      <c r="R87" s="122" t="s">
        <v>48</v>
      </c>
      <c r="S87" s="122" t="s">
        <v>607</v>
      </c>
      <c r="T87" s="122" t="s">
        <v>758</v>
      </c>
      <c r="U87" s="122" t="s">
        <v>51</v>
      </c>
      <c r="V87" s="122">
        <v>1</v>
      </c>
      <c r="W87" s="122" t="s">
        <v>75</v>
      </c>
      <c r="X87" s="122" t="s">
        <v>48</v>
      </c>
      <c r="Y87" s="122" t="s">
        <v>48</v>
      </c>
      <c r="Z87" s="122" t="s">
        <v>54</v>
      </c>
      <c r="AA87" s="122" t="s">
        <v>109</v>
      </c>
      <c r="AB87" s="122" t="s">
        <v>490</v>
      </c>
      <c r="AC87" s="122" t="s">
        <v>235</v>
      </c>
      <c r="AD87" s="122" t="s">
        <v>792</v>
      </c>
      <c r="AE87" s="122" t="s">
        <v>305</v>
      </c>
      <c r="AF87" s="122" t="s">
        <v>60</v>
      </c>
      <c r="AG87" s="122" t="s">
        <v>53</v>
      </c>
      <c r="AH87" s="122" t="s">
        <v>168</v>
      </c>
      <c r="AI87" s="122" t="s">
        <v>97</v>
      </c>
      <c r="AJ87" s="122" t="s">
        <v>63</v>
      </c>
    </row>
  </sheetData>
  <sortState xmlns:xlrd2="http://schemas.microsoft.com/office/spreadsheetml/2017/richdata2" ref="A2:AJ87">
    <sortCondition ref="C2:C8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5"/>
  <sheetViews>
    <sheetView topLeftCell="A31" workbookViewId="0">
      <selection activeCell="C32" sqref="C32"/>
    </sheetView>
  </sheetViews>
  <sheetFormatPr baseColWidth="10" defaultColWidth="11.44140625" defaultRowHeight="13.2" x14ac:dyDescent="0.25"/>
  <cols>
    <col min="1" max="1" width="11.44140625" style="16"/>
    <col min="2" max="2" width="32.6640625" style="18" customWidth="1"/>
    <col min="3" max="16384" width="11.44140625" style="18"/>
  </cols>
  <sheetData>
    <row r="1" spans="1:2" x14ac:dyDescent="0.25">
      <c r="A1" s="14" t="s">
        <v>1125</v>
      </c>
      <c r="B1" s="21"/>
    </row>
    <row r="2" spans="1:2" x14ac:dyDescent="0.25">
      <c r="A2" s="19">
        <v>3144494218</v>
      </c>
      <c r="B2" s="17" t="s">
        <v>953</v>
      </c>
    </row>
    <row r="3" spans="1:2" x14ac:dyDescent="0.25">
      <c r="A3" s="19">
        <v>3144494232</v>
      </c>
      <c r="B3" s="17" t="s">
        <v>1010</v>
      </c>
    </row>
    <row r="4" spans="1:2" x14ac:dyDescent="0.25">
      <c r="A4" s="19">
        <v>3144495454</v>
      </c>
      <c r="B4" s="17" t="s">
        <v>988</v>
      </c>
    </row>
    <row r="5" spans="1:2" x14ac:dyDescent="0.25">
      <c r="A5" s="19">
        <v>3152199041</v>
      </c>
      <c r="B5" s="17" t="s">
        <v>989</v>
      </c>
    </row>
    <row r="6" spans="1:2" x14ac:dyDescent="0.25">
      <c r="A6" s="19">
        <v>3152199124</v>
      </c>
      <c r="B6" s="17" t="s">
        <v>985</v>
      </c>
    </row>
    <row r="7" spans="1:2" x14ac:dyDescent="0.25">
      <c r="A7" s="19">
        <v>3152199128</v>
      </c>
      <c r="B7" s="22" t="s">
        <v>1126</v>
      </c>
    </row>
    <row r="8" spans="1:2" x14ac:dyDescent="0.25">
      <c r="A8" s="19">
        <v>3153310930</v>
      </c>
      <c r="B8" s="17" t="s">
        <v>1000</v>
      </c>
    </row>
    <row r="9" spans="1:2" x14ac:dyDescent="0.25">
      <c r="A9" s="19">
        <v>3153879840</v>
      </c>
      <c r="B9" s="17" t="s">
        <v>1019</v>
      </c>
    </row>
    <row r="10" spans="1:2" x14ac:dyDescent="0.25">
      <c r="A10" s="19">
        <v>3155419300</v>
      </c>
      <c r="B10" s="23" t="s">
        <v>1073</v>
      </c>
    </row>
    <row r="11" spans="1:2" x14ac:dyDescent="0.25">
      <c r="A11" s="19">
        <v>3155912548</v>
      </c>
      <c r="B11" s="17" t="s">
        <v>962</v>
      </c>
    </row>
    <row r="12" spans="1:2" x14ac:dyDescent="0.25">
      <c r="A12" s="19">
        <v>3157827501</v>
      </c>
      <c r="B12" s="17" t="s">
        <v>1024</v>
      </c>
    </row>
    <row r="13" spans="1:2" x14ac:dyDescent="0.25">
      <c r="A13" s="15">
        <v>3157853757</v>
      </c>
      <c r="B13" s="21"/>
    </row>
    <row r="14" spans="1:2" x14ac:dyDescent="0.25">
      <c r="A14" s="19">
        <v>3157857399</v>
      </c>
      <c r="B14" s="17" t="s">
        <v>1025</v>
      </c>
    </row>
    <row r="15" spans="1:2" x14ac:dyDescent="0.25">
      <c r="A15" s="19">
        <v>3158502113</v>
      </c>
      <c r="B15" s="17" t="s">
        <v>972</v>
      </c>
    </row>
    <row r="16" spans="1:2" x14ac:dyDescent="0.25">
      <c r="A16" s="19">
        <v>3158935718</v>
      </c>
      <c r="B16" s="17" t="s">
        <v>1023</v>
      </c>
    </row>
    <row r="17" spans="1:2" x14ac:dyDescent="0.25">
      <c r="A17" s="19">
        <v>3162668162</v>
      </c>
      <c r="B17" s="17" t="s">
        <v>976</v>
      </c>
    </row>
    <row r="18" spans="1:2" x14ac:dyDescent="0.25">
      <c r="A18" s="19">
        <v>3162697330</v>
      </c>
      <c r="B18" s="17" t="s">
        <v>935</v>
      </c>
    </row>
    <row r="19" spans="1:2" x14ac:dyDescent="0.25">
      <c r="A19" s="19">
        <v>3162711393</v>
      </c>
      <c r="B19" s="17" t="s">
        <v>1012</v>
      </c>
    </row>
    <row r="20" spans="1:2" x14ac:dyDescent="0.25">
      <c r="A20" s="19">
        <v>3162720054</v>
      </c>
      <c r="B20" s="17" t="s">
        <v>1136</v>
      </c>
    </row>
    <row r="21" spans="1:2" x14ac:dyDescent="0.25">
      <c r="A21" s="19">
        <v>3162726255</v>
      </c>
      <c r="B21" s="17" t="s">
        <v>1004</v>
      </c>
    </row>
    <row r="22" spans="1:2" x14ac:dyDescent="0.25">
      <c r="A22" s="19">
        <v>3162728639</v>
      </c>
      <c r="B22" s="17" t="s">
        <v>1127</v>
      </c>
    </row>
    <row r="23" spans="1:2" x14ac:dyDescent="0.25">
      <c r="A23" s="19">
        <v>3162901149</v>
      </c>
      <c r="B23" s="17" t="s">
        <v>990</v>
      </c>
    </row>
    <row r="24" spans="1:2" x14ac:dyDescent="0.25">
      <c r="A24" s="19">
        <v>3162924953</v>
      </c>
      <c r="B24" s="17" t="s">
        <v>982</v>
      </c>
    </row>
    <row r="25" spans="1:2" x14ac:dyDescent="0.25">
      <c r="A25" s="19">
        <v>3163043388</v>
      </c>
      <c r="B25" s="17" t="s">
        <v>1013</v>
      </c>
    </row>
    <row r="26" spans="1:2" x14ac:dyDescent="0.25">
      <c r="A26" s="19">
        <v>3164488059</v>
      </c>
      <c r="B26" s="17" t="s">
        <v>955</v>
      </c>
    </row>
    <row r="27" spans="1:2" x14ac:dyDescent="0.25">
      <c r="A27" s="19">
        <v>3164714119</v>
      </c>
      <c r="B27" s="17" t="s">
        <v>940</v>
      </c>
    </row>
    <row r="28" spans="1:2" x14ac:dyDescent="0.25">
      <c r="A28" s="19">
        <v>3164806206</v>
      </c>
      <c r="B28" s="17" t="s">
        <v>991</v>
      </c>
    </row>
    <row r="29" spans="1:2" x14ac:dyDescent="0.25">
      <c r="A29" s="19">
        <v>3167415030</v>
      </c>
      <c r="B29" s="17" t="s">
        <v>981</v>
      </c>
    </row>
    <row r="30" spans="1:2" x14ac:dyDescent="0.25">
      <c r="A30" s="19">
        <v>3173631762</v>
      </c>
      <c r="B30" s="17" t="s">
        <v>987</v>
      </c>
    </row>
    <row r="31" spans="1:2" x14ac:dyDescent="0.25">
      <c r="A31" s="19">
        <v>3173636554</v>
      </c>
      <c r="B31" s="17" t="s">
        <v>961</v>
      </c>
    </row>
    <row r="32" spans="1:2" x14ac:dyDescent="0.25">
      <c r="A32" s="19">
        <v>3173643277</v>
      </c>
      <c r="B32" s="17" t="s">
        <v>974</v>
      </c>
    </row>
    <row r="33" spans="1:2" x14ac:dyDescent="0.25">
      <c r="A33" s="19">
        <v>3173726381</v>
      </c>
      <c r="B33" s="17" t="s">
        <v>967</v>
      </c>
    </row>
    <row r="34" spans="1:2" x14ac:dyDescent="0.25">
      <c r="A34" s="19">
        <v>3173834737</v>
      </c>
      <c r="B34" s="17" t="s">
        <v>943</v>
      </c>
    </row>
    <row r="35" spans="1:2" x14ac:dyDescent="0.25">
      <c r="A35" s="19">
        <v>3174014712</v>
      </c>
      <c r="B35" s="23" t="s">
        <v>1130</v>
      </c>
    </row>
    <row r="36" spans="1:2" x14ac:dyDescent="0.25">
      <c r="A36" s="19">
        <v>3174022184</v>
      </c>
      <c r="B36" s="17" t="s">
        <v>958</v>
      </c>
    </row>
    <row r="37" spans="1:2" x14ac:dyDescent="0.25">
      <c r="A37" s="19">
        <v>3174284804</v>
      </c>
      <c r="B37" s="17" t="s">
        <v>986</v>
      </c>
    </row>
    <row r="38" spans="1:2" x14ac:dyDescent="0.25">
      <c r="A38" s="19">
        <v>3174370058</v>
      </c>
      <c r="B38" s="17" t="s">
        <v>1014</v>
      </c>
    </row>
    <row r="39" spans="1:2" x14ac:dyDescent="0.25">
      <c r="A39" s="19">
        <v>3174400826</v>
      </c>
      <c r="B39" s="23" t="s">
        <v>1131</v>
      </c>
    </row>
    <row r="40" spans="1:2" x14ac:dyDescent="0.25">
      <c r="A40" s="19">
        <v>3175051007</v>
      </c>
      <c r="B40" s="17" t="s">
        <v>1128</v>
      </c>
    </row>
    <row r="41" spans="1:2" x14ac:dyDescent="0.25">
      <c r="A41" s="19">
        <v>3175051242</v>
      </c>
      <c r="B41" s="17" t="s">
        <v>942</v>
      </c>
    </row>
    <row r="42" spans="1:2" x14ac:dyDescent="0.25">
      <c r="A42" s="19">
        <v>3175106095</v>
      </c>
      <c r="B42" s="17" t="s">
        <v>936</v>
      </c>
    </row>
    <row r="43" spans="1:2" x14ac:dyDescent="0.25">
      <c r="A43" s="19">
        <v>3175107351</v>
      </c>
      <c r="B43" s="23" t="s">
        <v>1132</v>
      </c>
    </row>
    <row r="44" spans="1:2" x14ac:dyDescent="0.25">
      <c r="A44" s="19">
        <v>3175151430</v>
      </c>
      <c r="B44" s="17" t="s">
        <v>977</v>
      </c>
    </row>
    <row r="45" spans="1:2" x14ac:dyDescent="0.25">
      <c r="A45" s="19">
        <v>3176352544</v>
      </c>
      <c r="B45" s="17" t="s">
        <v>1015</v>
      </c>
    </row>
    <row r="46" spans="1:2" x14ac:dyDescent="0.25">
      <c r="A46" s="19">
        <v>3176371338</v>
      </c>
      <c r="B46" s="17" t="s">
        <v>1152</v>
      </c>
    </row>
    <row r="47" spans="1:2" x14ac:dyDescent="0.25">
      <c r="A47" s="19">
        <v>3176379614</v>
      </c>
      <c r="B47" s="17" t="s">
        <v>1021</v>
      </c>
    </row>
    <row r="48" spans="1:2" x14ac:dyDescent="0.25">
      <c r="A48" s="19">
        <v>3176546992</v>
      </c>
      <c r="B48" s="17" t="s">
        <v>992</v>
      </c>
    </row>
    <row r="49" spans="1:3" x14ac:dyDescent="0.25">
      <c r="A49" s="19">
        <v>3183401488</v>
      </c>
      <c r="B49" s="17" t="s">
        <v>945</v>
      </c>
    </row>
    <row r="50" spans="1:3" x14ac:dyDescent="0.25">
      <c r="A50" s="19">
        <v>3183585937</v>
      </c>
      <c r="B50" s="17" t="s">
        <v>1002</v>
      </c>
    </row>
    <row r="51" spans="1:3" x14ac:dyDescent="0.25">
      <c r="A51" s="19">
        <v>3183645037</v>
      </c>
      <c r="B51" s="17" t="s">
        <v>954</v>
      </c>
    </row>
    <row r="52" spans="1:3" x14ac:dyDescent="0.25">
      <c r="A52" s="19">
        <v>3183645328</v>
      </c>
      <c r="B52" s="17" t="s">
        <v>994</v>
      </c>
    </row>
    <row r="53" spans="1:3" x14ac:dyDescent="0.25">
      <c r="A53" s="19">
        <v>3187124854</v>
      </c>
      <c r="B53" s="17" t="s">
        <v>938</v>
      </c>
    </row>
    <row r="54" spans="1:3" x14ac:dyDescent="0.25">
      <c r="A54" s="19">
        <v>3187172032</v>
      </c>
      <c r="B54" s="17" t="s">
        <v>1006</v>
      </c>
    </row>
    <row r="55" spans="1:3" x14ac:dyDescent="0.25">
      <c r="A55" s="19">
        <v>3188275187</v>
      </c>
      <c r="B55" s="17" t="s">
        <v>950</v>
      </c>
    </row>
    <row r="56" spans="1:3" ht="24" x14ac:dyDescent="0.25">
      <c r="A56" s="19">
        <v>3232757470</v>
      </c>
      <c r="C56" s="17" t="s">
        <v>1133</v>
      </c>
    </row>
    <row r="57" spans="1:3" x14ac:dyDescent="0.25">
      <c r="A57" s="19">
        <v>3232757471</v>
      </c>
      <c r="B57" s="17" t="s">
        <v>1129</v>
      </c>
    </row>
    <row r="58" spans="1:3" x14ac:dyDescent="0.25">
      <c r="A58" s="19">
        <v>3232757472</v>
      </c>
      <c r="B58" s="17" t="s">
        <v>1134</v>
      </c>
    </row>
    <row r="59" spans="1:3" x14ac:dyDescent="0.25">
      <c r="A59" s="19">
        <v>3184207104</v>
      </c>
      <c r="B59" s="17" t="s">
        <v>1151</v>
      </c>
    </row>
    <row r="60" spans="1:3" x14ac:dyDescent="0.25">
      <c r="A60" s="19">
        <v>3184272272</v>
      </c>
      <c r="B60" s="17" t="s">
        <v>1135</v>
      </c>
    </row>
    <row r="61" spans="1:3" x14ac:dyDescent="0.25">
      <c r="A61" s="19">
        <v>3184322416</v>
      </c>
      <c r="B61" s="17" t="s">
        <v>1151</v>
      </c>
    </row>
    <row r="62" spans="1:3" x14ac:dyDescent="0.25">
      <c r="A62" s="19">
        <v>3184331989</v>
      </c>
      <c r="B62" s="17" t="s">
        <v>1151</v>
      </c>
    </row>
    <row r="63" spans="1:3" x14ac:dyDescent="0.25">
      <c r="A63" s="19">
        <v>3184581075</v>
      </c>
      <c r="B63" s="22" t="s">
        <v>1153</v>
      </c>
    </row>
    <row r="64" spans="1:3" x14ac:dyDescent="0.25">
      <c r="A64" s="19">
        <v>3184626431</v>
      </c>
      <c r="B64" s="22" t="s">
        <v>1154</v>
      </c>
    </row>
    <row r="65" spans="1:2" x14ac:dyDescent="0.25">
      <c r="A65" s="19">
        <v>3162390727</v>
      </c>
      <c r="B65" s="22" t="s">
        <v>1155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FB682-777A-439B-AA0E-5420F9FBF8DA}">
  <dimension ref="A4:D28"/>
  <sheetViews>
    <sheetView topLeftCell="C1" workbookViewId="0">
      <selection activeCell="G23" sqref="G23"/>
    </sheetView>
  </sheetViews>
  <sheetFormatPr baseColWidth="10" defaultRowHeight="13.2" x14ac:dyDescent="0.25"/>
  <cols>
    <col min="1" max="1" width="27.88671875" bestFit="1" customWidth="1"/>
    <col min="2" max="2" width="18.5546875" bestFit="1" customWidth="1"/>
    <col min="3" max="3" width="18.33203125" bestFit="1" customWidth="1"/>
    <col min="4" max="4" width="12.33203125" hidden="1" customWidth="1"/>
    <col min="5" max="5" width="11.88671875" bestFit="1" customWidth="1"/>
    <col min="6" max="6" width="14.6640625" bestFit="1" customWidth="1"/>
    <col min="7" max="7" width="28.6640625" bestFit="1" customWidth="1"/>
    <col min="8" max="8" width="9.44140625" bestFit="1" customWidth="1"/>
    <col min="9" max="9" width="14.44140625" bestFit="1" customWidth="1"/>
    <col min="10" max="10" width="12.88671875" bestFit="1" customWidth="1"/>
    <col min="11" max="11" width="17.109375" bestFit="1" customWidth="1"/>
    <col min="12" max="12" width="14" bestFit="1" customWidth="1"/>
    <col min="13" max="13" width="12.33203125" bestFit="1" customWidth="1"/>
    <col min="14" max="14" width="11.5546875" bestFit="1" customWidth="1"/>
    <col min="15" max="15" width="35" bestFit="1" customWidth="1"/>
    <col min="16" max="16" width="24.88671875" bestFit="1" customWidth="1"/>
    <col min="17" max="17" width="18.109375" bestFit="1" customWidth="1"/>
    <col min="18" max="18" width="21.6640625" bestFit="1" customWidth="1"/>
    <col min="19" max="19" width="33.5546875" bestFit="1" customWidth="1"/>
    <col min="20" max="20" width="18" bestFit="1" customWidth="1"/>
    <col min="21" max="21" width="25" bestFit="1" customWidth="1"/>
    <col min="22" max="22" width="6" bestFit="1" customWidth="1"/>
    <col min="23" max="23" width="6.5546875" bestFit="1" customWidth="1"/>
    <col min="24" max="24" width="23" bestFit="1" customWidth="1"/>
    <col min="25" max="25" width="12.33203125" bestFit="1" customWidth="1"/>
    <col min="26" max="39" width="3" bestFit="1" customWidth="1"/>
    <col min="40" max="40" width="4" bestFit="1" customWidth="1"/>
    <col min="41" max="41" width="10.77734375" bestFit="1" customWidth="1"/>
    <col min="42" max="42" width="12.33203125" bestFit="1" customWidth="1"/>
    <col min="43" max="43" width="25" bestFit="1" customWidth="1"/>
    <col min="44" max="44" width="6" bestFit="1" customWidth="1"/>
    <col min="45" max="45" width="6.5546875" bestFit="1" customWidth="1"/>
    <col min="46" max="46" width="23" bestFit="1" customWidth="1"/>
    <col min="47" max="47" width="13" bestFit="1" customWidth="1"/>
    <col min="48" max="48" width="12.33203125" bestFit="1" customWidth="1"/>
    <col min="49" max="49" width="10.109375" bestFit="1" customWidth="1"/>
    <col min="50" max="50" width="9.109375" bestFit="1" customWidth="1"/>
    <col min="51" max="52" width="10.109375" bestFit="1" customWidth="1"/>
    <col min="53" max="55" width="9.109375" bestFit="1" customWidth="1"/>
    <col min="56" max="62" width="10.109375" bestFit="1" customWidth="1"/>
    <col min="63" max="63" width="9.109375" bestFit="1" customWidth="1"/>
    <col min="64" max="64" width="10.109375" bestFit="1" customWidth="1"/>
    <col min="65" max="65" width="9.109375" bestFit="1" customWidth="1"/>
    <col min="66" max="67" width="10.109375" bestFit="1" customWidth="1"/>
    <col min="68" max="68" width="9.109375" bestFit="1" customWidth="1"/>
    <col min="69" max="74" width="10.109375" bestFit="1" customWidth="1"/>
    <col min="75" max="75" width="9.109375" bestFit="1" customWidth="1"/>
    <col min="76" max="81" width="10.109375" bestFit="1" customWidth="1"/>
    <col min="82" max="82" width="9.109375" bestFit="1" customWidth="1"/>
    <col min="83" max="84" width="10.109375" bestFit="1" customWidth="1"/>
    <col min="85" max="85" width="9.109375" bestFit="1" customWidth="1"/>
    <col min="86" max="86" width="10.109375" bestFit="1" customWidth="1"/>
    <col min="87" max="87" width="9.109375" bestFit="1" customWidth="1"/>
    <col min="88" max="88" width="10.109375" bestFit="1" customWidth="1"/>
    <col min="89" max="91" width="9.109375" bestFit="1" customWidth="1"/>
    <col min="92" max="94" width="10.109375" bestFit="1" customWidth="1"/>
    <col min="95" max="95" width="9.109375" bestFit="1" customWidth="1"/>
    <col min="96" max="96" width="10.109375" bestFit="1" customWidth="1"/>
    <col min="97" max="97" width="9.109375" bestFit="1" customWidth="1"/>
    <col min="98" max="98" width="10.109375" bestFit="1" customWidth="1"/>
    <col min="99" max="99" width="9.109375" bestFit="1" customWidth="1"/>
    <col min="100" max="102" width="10.109375" bestFit="1" customWidth="1"/>
    <col min="103" max="103" width="10.77734375" bestFit="1" customWidth="1"/>
    <col min="104" max="104" width="12.33203125" bestFit="1" customWidth="1"/>
  </cols>
  <sheetData>
    <row r="4" spans="1:2" x14ac:dyDescent="0.25">
      <c r="A4" s="216" t="s">
        <v>1521</v>
      </c>
      <c r="B4" t="s">
        <v>1834</v>
      </c>
    </row>
    <row r="6" spans="1:2" x14ac:dyDescent="0.25">
      <c r="A6" s="216" t="s">
        <v>1616</v>
      </c>
      <c r="B6" t="s">
        <v>1846</v>
      </c>
    </row>
    <row r="7" spans="1:2" x14ac:dyDescent="0.25">
      <c r="A7" s="217" t="s">
        <v>1075</v>
      </c>
      <c r="B7" s="218">
        <v>6</v>
      </c>
    </row>
    <row r="8" spans="1:2" x14ac:dyDescent="0.25">
      <c r="A8" s="217" t="s">
        <v>1423</v>
      </c>
      <c r="B8" s="218">
        <v>2</v>
      </c>
    </row>
    <row r="9" spans="1:2" x14ac:dyDescent="0.25">
      <c r="A9" s="217" t="s">
        <v>1060</v>
      </c>
      <c r="B9" s="218">
        <v>11</v>
      </c>
    </row>
    <row r="10" spans="1:2" x14ac:dyDescent="0.25">
      <c r="A10" s="217" t="s">
        <v>1580</v>
      </c>
      <c r="B10" s="218">
        <v>2</v>
      </c>
    </row>
    <row r="11" spans="1:2" x14ac:dyDescent="0.25">
      <c r="A11" s="217" t="s">
        <v>1428</v>
      </c>
      <c r="B11" s="218">
        <v>2</v>
      </c>
    </row>
    <row r="12" spans="1:2" x14ac:dyDescent="0.25">
      <c r="A12" s="217" t="s">
        <v>1595</v>
      </c>
      <c r="B12" s="218">
        <v>4</v>
      </c>
    </row>
    <row r="13" spans="1:2" x14ac:dyDescent="0.25">
      <c r="A13" s="217" t="s">
        <v>1609</v>
      </c>
      <c r="B13" s="218">
        <v>1</v>
      </c>
    </row>
    <row r="14" spans="1:2" x14ac:dyDescent="0.25">
      <c r="A14" s="217" t="s">
        <v>1071</v>
      </c>
      <c r="B14" s="218">
        <v>1</v>
      </c>
    </row>
    <row r="15" spans="1:2" x14ac:dyDescent="0.25">
      <c r="A15" s="217" t="s">
        <v>1114</v>
      </c>
      <c r="B15" s="218">
        <v>1</v>
      </c>
    </row>
    <row r="16" spans="1:2" x14ac:dyDescent="0.25">
      <c r="A16" s="217" t="s">
        <v>1113</v>
      </c>
      <c r="B16" s="218">
        <v>2</v>
      </c>
    </row>
    <row r="17" spans="1:2" x14ac:dyDescent="0.25">
      <c r="A17" s="217" t="s">
        <v>1083</v>
      </c>
      <c r="B17" s="218">
        <v>1</v>
      </c>
    </row>
    <row r="18" spans="1:2" x14ac:dyDescent="0.25">
      <c r="A18" s="217" t="s">
        <v>1073</v>
      </c>
      <c r="B18" s="218">
        <v>5</v>
      </c>
    </row>
    <row r="19" spans="1:2" x14ac:dyDescent="0.25">
      <c r="A19" s="217" t="s">
        <v>1111</v>
      </c>
      <c r="B19" s="218">
        <v>2</v>
      </c>
    </row>
    <row r="20" spans="1:2" x14ac:dyDescent="0.25">
      <c r="A20" s="217" t="s">
        <v>1049</v>
      </c>
      <c r="B20" s="218">
        <v>20</v>
      </c>
    </row>
    <row r="21" spans="1:2" x14ac:dyDescent="0.25">
      <c r="A21" s="217" t="s">
        <v>1095</v>
      </c>
      <c r="B21" s="218">
        <v>2</v>
      </c>
    </row>
    <row r="22" spans="1:2" x14ac:dyDescent="0.25">
      <c r="A22" s="217" t="s">
        <v>1422</v>
      </c>
      <c r="B22" s="218">
        <v>5</v>
      </c>
    </row>
    <row r="23" spans="1:2" x14ac:dyDescent="0.25">
      <c r="A23" s="217" t="s">
        <v>1081</v>
      </c>
      <c r="B23" s="218">
        <v>6</v>
      </c>
    </row>
    <row r="24" spans="1:2" x14ac:dyDescent="0.25">
      <c r="A24" s="217" t="s">
        <v>1158</v>
      </c>
      <c r="B24" s="218">
        <v>22</v>
      </c>
    </row>
    <row r="25" spans="1:2" x14ac:dyDescent="0.25">
      <c r="A25" s="217" t="s">
        <v>1062</v>
      </c>
      <c r="B25" s="218">
        <v>3</v>
      </c>
    </row>
    <row r="26" spans="1:2" x14ac:dyDescent="0.25">
      <c r="A26" s="217" t="s">
        <v>1568</v>
      </c>
      <c r="B26" s="218">
        <v>2</v>
      </c>
    </row>
    <row r="27" spans="1:2" x14ac:dyDescent="0.25">
      <c r="A27" s="217" t="s">
        <v>1088</v>
      </c>
      <c r="B27" s="218">
        <v>1</v>
      </c>
    </row>
    <row r="28" spans="1:2" x14ac:dyDescent="0.25">
      <c r="A28" s="217" t="s">
        <v>1617</v>
      </c>
      <c r="B28" s="218">
        <v>101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O109"/>
  <sheetViews>
    <sheetView zoomScale="90" zoomScaleNormal="90" workbookViewId="0">
      <pane ySplit="1" topLeftCell="A2" activePane="bottomLeft" state="frozen"/>
      <selection pane="bottomLeft" activeCell="H7" sqref="H7"/>
    </sheetView>
  </sheetViews>
  <sheetFormatPr baseColWidth="10" defaultColWidth="11.44140625" defaultRowHeight="13.8" x14ac:dyDescent="0.3"/>
  <cols>
    <col min="1" max="1" width="6" style="117" customWidth="1"/>
    <col min="2" max="2" width="35" style="210" customWidth="1"/>
    <col min="3" max="3" width="15.88671875" style="124" customWidth="1"/>
    <col min="4" max="4" width="28.109375" style="110" customWidth="1"/>
    <col min="5" max="5" width="14.33203125" style="117" customWidth="1"/>
    <col min="6" max="6" width="17.21875" style="117" bestFit="1" customWidth="1"/>
    <col min="7" max="7" width="11.109375" style="117" customWidth="1"/>
    <col min="8" max="8" width="27.33203125" style="117" customWidth="1"/>
    <col min="9" max="11" width="11.44140625" style="110"/>
    <col min="12" max="12" width="4.77734375" style="110" customWidth="1"/>
    <col min="13" max="14" width="8.109375" style="110" customWidth="1"/>
    <col min="15" max="15" width="9" style="110" customWidth="1"/>
    <col min="16" max="16384" width="11.44140625" style="110"/>
  </cols>
  <sheetData>
    <row r="1" spans="1:15" s="208" customFormat="1" ht="45" customHeight="1" x14ac:dyDescent="0.3">
      <c r="A1" s="222" t="s">
        <v>1484</v>
      </c>
      <c r="B1" s="223" t="s">
        <v>1029</v>
      </c>
      <c r="C1" s="223" t="s">
        <v>1035</v>
      </c>
      <c r="D1" s="223" t="s">
        <v>1413</v>
      </c>
      <c r="E1" s="224" t="s">
        <v>1416</v>
      </c>
      <c r="F1" s="224" t="s">
        <v>1417</v>
      </c>
      <c r="G1" s="224" t="s">
        <v>1033</v>
      </c>
      <c r="H1" s="225" t="s">
        <v>1521</v>
      </c>
    </row>
    <row r="2" spans="1:15" x14ac:dyDescent="0.3">
      <c r="A2" s="219">
        <v>1</v>
      </c>
      <c r="B2" s="115" t="s">
        <v>935</v>
      </c>
      <c r="C2" s="114" t="s">
        <v>920</v>
      </c>
      <c r="D2" s="100" t="s">
        <v>1049</v>
      </c>
      <c r="E2" s="107" t="s">
        <v>1040</v>
      </c>
      <c r="F2" s="106">
        <v>34038</v>
      </c>
      <c r="G2" s="202">
        <f t="shared" ref="G2:G33" ca="1" si="0">DATEDIF(F2,TODAY(),"y")</f>
        <v>28</v>
      </c>
      <c r="H2" s="220" t="s">
        <v>1405</v>
      </c>
      <c r="J2" s="172"/>
      <c r="K2" s="172"/>
      <c r="L2" s="172"/>
      <c r="M2" s="172"/>
      <c r="N2" s="172"/>
      <c r="O2" s="172"/>
    </row>
    <row r="3" spans="1:15" x14ac:dyDescent="0.3">
      <c r="A3" s="219">
        <v>2</v>
      </c>
      <c r="B3" s="211" t="s">
        <v>937</v>
      </c>
      <c r="C3" s="114" t="s">
        <v>1420</v>
      </c>
      <c r="D3" s="100" t="s">
        <v>1158</v>
      </c>
      <c r="E3" s="99" t="s">
        <v>1040</v>
      </c>
      <c r="F3" s="112">
        <v>24968</v>
      </c>
      <c r="G3" s="202">
        <f t="shared" ca="1" si="0"/>
        <v>53</v>
      </c>
      <c r="H3" s="220" t="s">
        <v>1404</v>
      </c>
      <c r="J3" s="172"/>
      <c r="K3" s="172"/>
      <c r="L3" s="172"/>
      <c r="M3" s="172"/>
      <c r="N3" s="172"/>
      <c r="O3" s="172"/>
    </row>
    <row r="4" spans="1:15" x14ac:dyDescent="0.3">
      <c r="A4" s="219">
        <v>3</v>
      </c>
      <c r="B4" s="211" t="s">
        <v>938</v>
      </c>
      <c r="C4" s="114" t="s">
        <v>1420</v>
      </c>
      <c r="D4" s="100" t="s">
        <v>1049</v>
      </c>
      <c r="E4" s="99" t="s">
        <v>1040</v>
      </c>
      <c r="F4" s="112">
        <v>27477</v>
      </c>
      <c r="G4" s="202">
        <f t="shared" ca="1" si="0"/>
        <v>46</v>
      </c>
      <c r="H4" s="220" t="s">
        <v>1405</v>
      </c>
      <c r="J4" s="172"/>
      <c r="K4" s="172"/>
      <c r="L4" s="172"/>
      <c r="M4" s="172"/>
      <c r="N4" s="172"/>
      <c r="O4" s="172"/>
    </row>
    <row r="5" spans="1:15" x14ac:dyDescent="0.3">
      <c r="A5" s="219">
        <v>4</v>
      </c>
      <c r="B5" s="162" t="s">
        <v>1592</v>
      </c>
      <c r="C5" s="212" t="s">
        <v>1264</v>
      </c>
      <c r="D5" s="100" t="s">
        <v>1595</v>
      </c>
      <c r="E5" s="107" t="s">
        <v>1041</v>
      </c>
      <c r="F5" s="106">
        <v>33842</v>
      </c>
      <c r="G5" s="202">
        <f t="shared" ca="1" si="0"/>
        <v>29</v>
      </c>
      <c r="H5" s="220" t="s">
        <v>1405</v>
      </c>
      <c r="J5" s="172"/>
      <c r="K5" s="172"/>
      <c r="L5" s="172"/>
      <c r="M5" s="172"/>
      <c r="N5" s="172"/>
      <c r="O5" s="172"/>
    </row>
    <row r="6" spans="1:15" x14ac:dyDescent="0.3">
      <c r="A6" s="219">
        <v>5</v>
      </c>
      <c r="B6" s="211" t="s">
        <v>939</v>
      </c>
      <c r="C6" s="114" t="s">
        <v>1061</v>
      </c>
      <c r="D6" s="100" t="s">
        <v>1060</v>
      </c>
      <c r="E6" s="99" t="s">
        <v>1041</v>
      </c>
      <c r="F6" s="112">
        <v>24112</v>
      </c>
      <c r="G6" s="202">
        <f t="shared" ca="1" si="0"/>
        <v>55</v>
      </c>
      <c r="H6" s="220" t="s">
        <v>1405</v>
      </c>
      <c r="J6" s="172"/>
      <c r="K6" s="172"/>
      <c r="L6" s="172"/>
      <c r="M6" s="172"/>
      <c r="N6" s="172"/>
      <c r="O6" s="172"/>
    </row>
    <row r="7" spans="1:15" ht="15.75" customHeight="1" x14ac:dyDescent="0.3">
      <c r="A7" s="219">
        <v>6</v>
      </c>
      <c r="B7" s="155" t="s">
        <v>940</v>
      </c>
      <c r="C7" s="125" t="s">
        <v>1063</v>
      </c>
      <c r="D7" s="100" t="s">
        <v>1062</v>
      </c>
      <c r="E7" s="99" t="s">
        <v>1041</v>
      </c>
      <c r="F7" s="112">
        <v>31720</v>
      </c>
      <c r="G7" s="202">
        <f t="shared" ca="1" si="0"/>
        <v>35</v>
      </c>
      <c r="H7" s="220" t="s">
        <v>1406</v>
      </c>
      <c r="J7" s="172"/>
      <c r="K7" s="172"/>
      <c r="L7" s="172"/>
      <c r="M7" s="172"/>
      <c r="N7" s="172"/>
      <c r="O7" s="172"/>
    </row>
    <row r="8" spans="1:15" x14ac:dyDescent="0.3">
      <c r="A8" s="219">
        <v>7</v>
      </c>
      <c r="B8" s="211" t="s">
        <v>1557</v>
      </c>
      <c r="C8" s="114" t="s">
        <v>1420</v>
      </c>
      <c r="D8" s="100" t="s">
        <v>1158</v>
      </c>
      <c r="E8" s="99" t="s">
        <v>1040</v>
      </c>
      <c r="F8" s="112">
        <v>34546</v>
      </c>
      <c r="G8" s="202">
        <f t="shared" ca="1" si="0"/>
        <v>27</v>
      </c>
      <c r="H8" s="220" t="s">
        <v>1408</v>
      </c>
      <c r="J8" s="172"/>
      <c r="K8" s="172"/>
      <c r="L8" s="172"/>
      <c r="M8" s="172"/>
      <c r="N8" s="172"/>
      <c r="O8" s="172"/>
    </row>
    <row r="9" spans="1:15" x14ac:dyDescent="0.3">
      <c r="A9" s="219">
        <v>8</v>
      </c>
      <c r="B9" s="211" t="s">
        <v>942</v>
      </c>
      <c r="C9" s="114" t="s">
        <v>1420</v>
      </c>
      <c r="D9" s="100" t="s">
        <v>1049</v>
      </c>
      <c r="E9" s="99" t="s">
        <v>1040</v>
      </c>
      <c r="F9" s="112">
        <v>34733</v>
      </c>
      <c r="G9" s="202">
        <f t="shared" ca="1" si="0"/>
        <v>26</v>
      </c>
      <c r="H9" s="220" t="s">
        <v>1405</v>
      </c>
      <c r="J9" s="172"/>
      <c r="K9" s="172"/>
      <c r="L9" s="172"/>
      <c r="M9" s="172"/>
      <c r="N9" s="172"/>
      <c r="O9" s="172"/>
    </row>
    <row r="10" spans="1:15" x14ac:dyDescent="0.3">
      <c r="A10" s="219">
        <v>9</v>
      </c>
      <c r="B10" s="211" t="s">
        <v>1611</v>
      </c>
      <c r="C10" s="114" t="s">
        <v>920</v>
      </c>
      <c r="D10" s="100" t="s">
        <v>1422</v>
      </c>
      <c r="E10" s="99" t="s">
        <v>1040</v>
      </c>
      <c r="F10" s="112">
        <v>37372</v>
      </c>
      <c r="G10" s="202">
        <f t="shared" ca="1" si="0"/>
        <v>19</v>
      </c>
      <c r="H10" s="220" t="s">
        <v>1405</v>
      </c>
      <c r="J10" s="172"/>
      <c r="K10" s="172"/>
      <c r="L10" s="172"/>
      <c r="M10" s="172"/>
      <c r="N10" s="172"/>
      <c r="O10" s="172"/>
    </row>
    <row r="11" spans="1:15" x14ac:dyDescent="0.3">
      <c r="A11" s="219">
        <v>10</v>
      </c>
      <c r="B11" s="211" t="s">
        <v>943</v>
      </c>
      <c r="C11" s="114" t="s">
        <v>1066</v>
      </c>
      <c r="D11" s="100" t="s">
        <v>1060</v>
      </c>
      <c r="E11" s="99" t="s">
        <v>1041</v>
      </c>
      <c r="F11" s="112">
        <v>34585</v>
      </c>
      <c r="G11" s="202">
        <f t="shared" ca="1" si="0"/>
        <v>27</v>
      </c>
      <c r="H11" s="220" t="s">
        <v>1408</v>
      </c>
      <c r="J11" s="172"/>
      <c r="K11" s="172"/>
      <c r="L11" s="172"/>
      <c r="M11" s="172"/>
      <c r="N11" s="172"/>
      <c r="O11" s="172"/>
    </row>
    <row r="12" spans="1:15" x14ac:dyDescent="0.3">
      <c r="A12" s="219">
        <v>11</v>
      </c>
      <c r="B12" s="211" t="s">
        <v>945</v>
      </c>
      <c r="C12" s="114" t="s">
        <v>1068</v>
      </c>
      <c r="D12" s="100" t="s">
        <v>1049</v>
      </c>
      <c r="E12" s="99" t="s">
        <v>1040</v>
      </c>
      <c r="F12" s="112">
        <v>29164</v>
      </c>
      <c r="G12" s="202">
        <f t="shared" ca="1" si="0"/>
        <v>42</v>
      </c>
      <c r="H12" s="220" t="s">
        <v>1408</v>
      </c>
      <c r="J12" s="172"/>
      <c r="K12" s="172"/>
      <c r="L12" s="172"/>
      <c r="M12" s="172"/>
      <c r="N12" s="172"/>
      <c r="O12" s="172"/>
    </row>
    <row r="13" spans="1:15" s="139" customFormat="1" x14ac:dyDescent="0.3">
      <c r="A13" s="219">
        <v>12</v>
      </c>
      <c r="B13" s="211" t="s">
        <v>946</v>
      </c>
      <c r="C13" s="212" t="s">
        <v>337</v>
      </c>
      <c r="D13" s="130" t="s">
        <v>1071</v>
      </c>
      <c r="E13" s="134" t="s">
        <v>1040</v>
      </c>
      <c r="F13" s="135">
        <v>30087</v>
      </c>
      <c r="G13" s="202">
        <f t="shared" ca="1" si="0"/>
        <v>39</v>
      </c>
      <c r="H13" s="220" t="s">
        <v>1405</v>
      </c>
      <c r="J13" s="175"/>
      <c r="K13" s="175"/>
      <c r="L13" s="175"/>
      <c r="M13" s="175"/>
      <c r="N13" s="175"/>
      <c r="O13" s="172"/>
    </row>
    <row r="14" spans="1:15" x14ac:dyDescent="0.3">
      <c r="A14" s="219">
        <v>13</v>
      </c>
      <c r="B14" s="162" t="s">
        <v>1589</v>
      </c>
      <c r="C14" s="212" t="s">
        <v>1264</v>
      </c>
      <c r="D14" s="100" t="s">
        <v>1073</v>
      </c>
      <c r="E14" s="107" t="s">
        <v>1041</v>
      </c>
      <c r="F14" s="106">
        <v>37158</v>
      </c>
      <c r="G14" s="202">
        <f t="shared" ca="1" si="0"/>
        <v>20</v>
      </c>
      <c r="H14" s="220" t="s">
        <v>1405</v>
      </c>
    </row>
    <row r="15" spans="1:15" x14ac:dyDescent="0.3">
      <c r="A15" s="219">
        <v>14</v>
      </c>
      <c r="B15" s="211" t="s">
        <v>1593</v>
      </c>
      <c r="C15" s="114" t="s">
        <v>337</v>
      </c>
      <c r="D15" s="100" t="s">
        <v>1158</v>
      </c>
      <c r="E15" s="99" t="s">
        <v>1040</v>
      </c>
      <c r="F15" s="112">
        <v>33734</v>
      </c>
      <c r="G15" s="202">
        <f t="shared" ca="1" si="0"/>
        <v>29</v>
      </c>
      <c r="H15" s="220" t="s">
        <v>1408</v>
      </c>
    </row>
    <row r="16" spans="1:15" x14ac:dyDescent="0.3">
      <c r="A16" s="219">
        <v>15</v>
      </c>
      <c r="B16" s="211" t="s">
        <v>947</v>
      </c>
      <c r="C16" s="114" t="s">
        <v>1421</v>
      </c>
      <c r="D16" s="100" t="s">
        <v>1060</v>
      </c>
      <c r="E16" s="99" t="s">
        <v>1041</v>
      </c>
      <c r="F16" s="112">
        <v>33609</v>
      </c>
      <c r="G16" s="202">
        <f t="shared" ca="1" si="0"/>
        <v>29</v>
      </c>
      <c r="H16" s="220" t="s">
        <v>1408</v>
      </c>
    </row>
    <row r="17" spans="1:8" x14ac:dyDescent="0.3">
      <c r="A17" s="219">
        <v>16</v>
      </c>
      <c r="B17" s="211" t="s">
        <v>949</v>
      </c>
      <c r="C17" s="114" t="s">
        <v>1074</v>
      </c>
      <c r="D17" s="100" t="s">
        <v>1073</v>
      </c>
      <c r="E17" s="99" t="s">
        <v>1041</v>
      </c>
      <c r="F17" s="112">
        <v>33687</v>
      </c>
      <c r="G17" s="202">
        <f t="shared" ca="1" si="0"/>
        <v>29</v>
      </c>
      <c r="H17" s="220" t="s">
        <v>1408</v>
      </c>
    </row>
    <row r="18" spans="1:8" x14ac:dyDescent="0.3">
      <c r="A18" s="219">
        <v>17</v>
      </c>
      <c r="B18" s="211" t="s">
        <v>1594</v>
      </c>
      <c r="C18" s="114" t="s">
        <v>337</v>
      </c>
      <c r="D18" s="100" t="s">
        <v>1595</v>
      </c>
      <c r="E18" s="99" t="s">
        <v>1040</v>
      </c>
      <c r="F18" s="112">
        <v>34855</v>
      </c>
      <c r="G18" s="202">
        <f t="shared" ca="1" si="0"/>
        <v>26</v>
      </c>
      <c r="H18" s="220" t="s">
        <v>1405</v>
      </c>
    </row>
    <row r="19" spans="1:8" ht="24.75" customHeight="1" x14ac:dyDescent="0.3">
      <c r="A19" s="219">
        <v>18</v>
      </c>
      <c r="B19" s="211" t="s">
        <v>950</v>
      </c>
      <c r="C19" s="114" t="s">
        <v>1051</v>
      </c>
      <c r="D19" s="100" t="s">
        <v>1049</v>
      </c>
      <c r="E19" s="99" t="s">
        <v>1040</v>
      </c>
      <c r="F19" s="112">
        <v>32084</v>
      </c>
      <c r="G19" s="202">
        <f t="shared" ca="1" si="0"/>
        <v>34</v>
      </c>
      <c r="H19" s="220" t="s">
        <v>1405</v>
      </c>
    </row>
    <row r="20" spans="1:8" ht="24.75" customHeight="1" x14ac:dyDescent="0.3">
      <c r="A20" s="219">
        <v>19</v>
      </c>
      <c r="B20" s="211" t="s">
        <v>1606</v>
      </c>
      <c r="C20" s="114" t="s">
        <v>1607</v>
      </c>
      <c r="D20" s="100" t="s">
        <v>1060</v>
      </c>
      <c r="E20" s="99" t="s">
        <v>1041</v>
      </c>
      <c r="F20" s="112">
        <v>35492</v>
      </c>
      <c r="G20" s="202">
        <f t="shared" ca="1" si="0"/>
        <v>24</v>
      </c>
      <c r="H20" s="220" t="s">
        <v>1406</v>
      </c>
    </row>
    <row r="21" spans="1:8" x14ac:dyDescent="0.3">
      <c r="A21" s="219">
        <v>20</v>
      </c>
      <c r="B21" s="211" t="s">
        <v>952</v>
      </c>
      <c r="C21" s="114" t="s">
        <v>1077</v>
      </c>
      <c r="D21" s="100" t="s">
        <v>1075</v>
      </c>
      <c r="E21" s="99" t="s">
        <v>1041</v>
      </c>
      <c r="F21" s="112">
        <v>33797</v>
      </c>
      <c r="G21" s="202">
        <f t="shared" ca="1" si="0"/>
        <v>29</v>
      </c>
      <c r="H21" s="220" t="s">
        <v>1406</v>
      </c>
    </row>
    <row r="22" spans="1:8" x14ac:dyDescent="0.3">
      <c r="A22" s="219">
        <v>21</v>
      </c>
      <c r="B22" s="211" t="s">
        <v>953</v>
      </c>
      <c r="C22" s="114" t="s">
        <v>1063</v>
      </c>
      <c r="D22" s="100" t="s">
        <v>1062</v>
      </c>
      <c r="E22" s="99" t="s">
        <v>1041</v>
      </c>
      <c r="F22" s="112">
        <v>30728</v>
      </c>
      <c r="G22" s="202">
        <f t="shared" ca="1" si="0"/>
        <v>37</v>
      </c>
      <c r="H22" s="220" t="s">
        <v>1408</v>
      </c>
    </row>
    <row r="23" spans="1:8" x14ac:dyDescent="0.3">
      <c r="A23" s="219">
        <v>22</v>
      </c>
      <c r="B23" s="211" t="s">
        <v>954</v>
      </c>
      <c r="C23" s="114" t="s">
        <v>1420</v>
      </c>
      <c r="D23" s="100" t="s">
        <v>1049</v>
      </c>
      <c r="E23" s="99" t="s">
        <v>1040</v>
      </c>
      <c r="F23" s="112">
        <v>27143</v>
      </c>
      <c r="G23" s="202">
        <f t="shared" ca="1" si="0"/>
        <v>47</v>
      </c>
      <c r="H23" s="220" t="s">
        <v>1404</v>
      </c>
    </row>
    <row r="24" spans="1:8" x14ac:dyDescent="0.3">
      <c r="A24" s="219">
        <v>23</v>
      </c>
      <c r="B24" s="162" t="s">
        <v>1590</v>
      </c>
      <c r="C24" s="212" t="s">
        <v>1264</v>
      </c>
      <c r="D24" s="100" t="s">
        <v>1114</v>
      </c>
      <c r="E24" s="107" t="s">
        <v>1041</v>
      </c>
      <c r="F24" s="106">
        <v>36787</v>
      </c>
      <c r="G24" s="202">
        <f t="shared" ca="1" si="0"/>
        <v>21</v>
      </c>
      <c r="H24" s="220" t="s">
        <v>1405</v>
      </c>
    </row>
    <row r="25" spans="1:8" x14ac:dyDescent="0.3">
      <c r="A25" s="219">
        <v>24</v>
      </c>
      <c r="B25" s="211" t="s">
        <v>955</v>
      </c>
      <c r="C25" s="114" t="s">
        <v>1420</v>
      </c>
      <c r="D25" s="100" t="s">
        <v>1158</v>
      </c>
      <c r="E25" s="99" t="s">
        <v>1040</v>
      </c>
      <c r="F25" s="112">
        <v>26598</v>
      </c>
      <c r="G25" s="202">
        <f t="shared" ca="1" si="0"/>
        <v>49</v>
      </c>
      <c r="H25" s="220" t="s">
        <v>1404</v>
      </c>
    </row>
    <row r="26" spans="1:8" x14ac:dyDescent="0.3">
      <c r="A26" s="219">
        <v>25</v>
      </c>
      <c r="B26" s="211" t="s">
        <v>957</v>
      </c>
      <c r="C26" s="114" t="s">
        <v>337</v>
      </c>
      <c r="D26" s="100" t="s">
        <v>1081</v>
      </c>
      <c r="E26" s="99" t="s">
        <v>1040</v>
      </c>
      <c r="F26" s="112">
        <v>24453</v>
      </c>
      <c r="G26" s="202">
        <f t="shared" ca="1" si="0"/>
        <v>54</v>
      </c>
      <c r="H26" s="220" t="s">
        <v>1408</v>
      </c>
    </row>
    <row r="27" spans="1:8" x14ac:dyDescent="0.3">
      <c r="A27" s="219">
        <v>26</v>
      </c>
      <c r="B27" s="211" t="s">
        <v>958</v>
      </c>
      <c r="C27" s="114" t="s">
        <v>1084</v>
      </c>
      <c r="D27" s="100" t="s">
        <v>1083</v>
      </c>
      <c r="E27" s="99" t="s">
        <v>1040</v>
      </c>
      <c r="F27" s="112">
        <v>27902</v>
      </c>
      <c r="G27" s="202">
        <f t="shared" ca="1" si="0"/>
        <v>45</v>
      </c>
      <c r="H27" s="220" t="s">
        <v>1406</v>
      </c>
    </row>
    <row r="28" spans="1:8" x14ac:dyDescent="0.3">
      <c r="A28" s="219">
        <v>27</v>
      </c>
      <c r="B28" s="211" t="s">
        <v>1612</v>
      </c>
      <c r="C28" s="114" t="s">
        <v>1613</v>
      </c>
      <c r="D28" s="100" t="s">
        <v>1060</v>
      </c>
      <c r="E28" s="99" t="s">
        <v>1041</v>
      </c>
      <c r="F28" s="112">
        <v>37282</v>
      </c>
      <c r="G28" s="202">
        <f t="shared" ca="1" si="0"/>
        <v>19</v>
      </c>
      <c r="H28" s="220" t="s">
        <v>1615</v>
      </c>
    </row>
    <row r="29" spans="1:8" x14ac:dyDescent="0.3">
      <c r="A29" s="219">
        <v>28</v>
      </c>
      <c r="B29" s="211" t="s">
        <v>959</v>
      </c>
      <c r="C29" s="114" t="s">
        <v>1069</v>
      </c>
      <c r="D29" s="100" t="s">
        <v>1158</v>
      </c>
      <c r="E29" s="127" t="s">
        <v>1040</v>
      </c>
      <c r="F29" s="142">
        <v>27387</v>
      </c>
      <c r="G29" s="202">
        <f t="shared" ca="1" si="0"/>
        <v>46</v>
      </c>
      <c r="H29" s="220" t="s">
        <v>1405</v>
      </c>
    </row>
    <row r="30" spans="1:8" x14ac:dyDescent="0.3">
      <c r="A30" s="219">
        <v>29</v>
      </c>
      <c r="B30" s="211" t="s">
        <v>1614</v>
      </c>
      <c r="C30" s="114" t="s">
        <v>337</v>
      </c>
      <c r="D30" s="100" t="s">
        <v>1158</v>
      </c>
      <c r="E30" s="127" t="s">
        <v>1040</v>
      </c>
      <c r="F30" s="142">
        <v>36162</v>
      </c>
      <c r="G30" s="202">
        <f t="shared" ca="1" si="0"/>
        <v>22</v>
      </c>
      <c r="H30" s="220" t="s">
        <v>1405</v>
      </c>
    </row>
    <row r="31" spans="1:8" x14ac:dyDescent="0.3">
      <c r="A31" s="219">
        <v>30</v>
      </c>
      <c r="B31" s="211" t="s">
        <v>960</v>
      </c>
      <c r="C31" s="114" t="s">
        <v>1531</v>
      </c>
      <c r="D31" s="100" t="s">
        <v>1081</v>
      </c>
      <c r="E31" s="99" t="s">
        <v>1040</v>
      </c>
      <c r="F31" s="112">
        <v>31793</v>
      </c>
      <c r="G31" s="202">
        <f t="shared" ca="1" si="0"/>
        <v>34</v>
      </c>
      <c r="H31" s="220" t="s">
        <v>1408</v>
      </c>
    </row>
    <row r="32" spans="1:8" x14ac:dyDescent="0.3">
      <c r="A32" s="219">
        <v>31</v>
      </c>
      <c r="B32" s="211" t="s">
        <v>961</v>
      </c>
      <c r="C32" s="114" t="s">
        <v>1401</v>
      </c>
      <c r="D32" s="100" t="s">
        <v>1158</v>
      </c>
      <c r="E32" s="99" t="s">
        <v>1040</v>
      </c>
      <c r="F32" s="112">
        <v>29131</v>
      </c>
      <c r="G32" s="202">
        <f t="shared" ca="1" si="0"/>
        <v>42</v>
      </c>
      <c r="H32" s="220" t="s">
        <v>1404</v>
      </c>
    </row>
    <row r="33" spans="1:8" x14ac:dyDescent="0.3">
      <c r="A33" s="219">
        <v>32</v>
      </c>
      <c r="B33" s="211" t="s">
        <v>962</v>
      </c>
      <c r="C33" s="114" t="s">
        <v>1420</v>
      </c>
      <c r="D33" s="100" t="s">
        <v>1049</v>
      </c>
      <c r="E33" s="99" t="s">
        <v>1040</v>
      </c>
      <c r="F33" s="112">
        <v>32923</v>
      </c>
      <c r="G33" s="202">
        <f t="shared" ca="1" si="0"/>
        <v>31</v>
      </c>
      <c r="H33" s="220" t="s">
        <v>1405</v>
      </c>
    </row>
    <row r="34" spans="1:8" x14ac:dyDescent="0.3">
      <c r="A34" s="219">
        <v>33</v>
      </c>
      <c r="B34" s="211" t="s">
        <v>963</v>
      </c>
      <c r="C34" s="114" t="s">
        <v>1531</v>
      </c>
      <c r="D34" s="100" t="s">
        <v>1081</v>
      </c>
      <c r="E34" s="99" t="s">
        <v>1040</v>
      </c>
      <c r="F34" s="112">
        <v>22813</v>
      </c>
      <c r="G34" s="202">
        <f t="shared" ref="G34:G65" ca="1" si="1">DATEDIF(F34,TODAY(),"y")</f>
        <v>59</v>
      </c>
      <c r="H34" s="220" t="s">
        <v>1408</v>
      </c>
    </row>
    <row r="35" spans="1:8" x14ac:dyDescent="0.3">
      <c r="A35" s="219">
        <v>34</v>
      </c>
      <c r="B35" s="211" t="s">
        <v>964</v>
      </c>
      <c r="C35" s="114" t="s">
        <v>1531</v>
      </c>
      <c r="D35" s="100" t="s">
        <v>1422</v>
      </c>
      <c r="E35" s="99" t="s">
        <v>1040</v>
      </c>
      <c r="F35" s="112">
        <v>23780</v>
      </c>
      <c r="G35" s="202">
        <f t="shared" ca="1" si="1"/>
        <v>56</v>
      </c>
      <c r="H35" s="220" t="s">
        <v>1408</v>
      </c>
    </row>
    <row r="36" spans="1:8" x14ac:dyDescent="0.3">
      <c r="A36" s="219">
        <v>35</v>
      </c>
      <c r="B36" s="125" t="s">
        <v>1605</v>
      </c>
      <c r="C36" s="114" t="s">
        <v>1064</v>
      </c>
      <c r="D36" s="100" t="s">
        <v>1568</v>
      </c>
      <c r="E36" s="107" t="s">
        <v>1040</v>
      </c>
      <c r="F36" s="106">
        <v>34680</v>
      </c>
      <c r="G36" s="202">
        <f t="shared" ca="1" si="1"/>
        <v>26</v>
      </c>
      <c r="H36" s="220" t="s">
        <v>1405</v>
      </c>
    </row>
    <row r="37" spans="1:8" x14ac:dyDescent="0.3">
      <c r="A37" s="219">
        <v>36</v>
      </c>
      <c r="B37" s="211" t="s">
        <v>965</v>
      </c>
      <c r="C37" s="114" t="s">
        <v>1074</v>
      </c>
      <c r="D37" s="100" t="s">
        <v>1073</v>
      </c>
      <c r="E37" s="99" t="s">
        <v>1041</v>
      </c>
      <c r="F37" s="112">
        <v>29006</v>
      </c>
      <c r="G37" s="202">
        <f t="shared" ca="1" si="1"/>
        <v>42</v>
      </c>
      <c r="H37" s="220" t="s">
        <v>1405</v>
      </c>
    </row>
    <row r="38" spans="1:8" x14ac:dyDescent="0.3">
      <c r="A38" s="219">
        <v>37</v>
      </c>
      <c r="B38" s="211" t="s">
        <v>1603</v>
      </c>
      <c r="C38" s="114" t="s">
        <v>1077</v>
      </c>
      <c r="D38" s="100" t="s">
        <v>1595</v>
      </c>
      <c r="E38" s="99" t="s">
        <v>1041</v>
      </c>
      <c r="F38" s="112">
        <v>33341</v>
      </c>
      <c r="G38" s="202">
        <f t="shared" ca="1" si="1"/>
        <v>30</v>
      </c>
      <c r="H38" s="220" t="s">
        <v>1406</v>
      </c>
    </row>
    <row r="39" spans="1:8" x14ac:dyDescent="0.3">
      <c r="A39" s="219">
        <v>38</v>
      </c>
      <c r="B39" s="211" t="s">
        <v>1601</v>
      </c>
      <c r="C39" s="114" t="s">
        <v>1602</v>
      </c>
      <c r="D39" s="100" t="s">
        <v>1111</v>
      </c>
      <c r="E39" s="99" t="s">
        <v>1041</v>
      </c>
      <c r="F39" s="112">
        <v>34818</v>
      </c>
      <c r="G39" s="202">
        <f t="shared" ca="1" si="1"/>
        <v>26</v>
      </c>
      <c r="H39" s="220" t="s">
        <v>1406</v>
      </c>
    </row>
    <row r="40" spans="1:8" x14ac:dyDescent="0.3">
      <c r="A40" s="219">
        <v>39</v>
      </c>
      <c r="B40" s="211" t="s">
        <v>967</v>
      </c>
      <c r="C40" s="114" t="s">
        <v>1090</v>
      </c>
      <c r="D40" s="100" t="s">
        <v>1073</v>
      </c>
      <c r="E40" s="99" t="s">
        <v>1041</v>
      </c>
      <c r="F40" s="112">
        <v>30811</v>
      </c>
      <c r="G40" s="202">
        <f t="shared" ca="1" si="1"/>
        <v>37</v>
      </c>
      <c r="H40" s="220" t="s">
        <v>1406</v>
      </c>
    </row>
    <row r="41" spans="1:8" x14ac:dyDescent="0.3">
      <c r="A41" s="219">
        <v>40</v>
      </c>
      <c r="B41" s="211" t="s">
        <v>968</v>
      </c>
      <c r="C41" s="114" t="s">
        <v>1420</v>
      </c>
      <c r="D41" s="100" t="s">
        <v>1158</v>
      </c>
      <c r="E41" s="99" t="s">
        <v>1040</v>
      </c>
      <c r="F41" s="112">
        <v>32645</v>
      </c>
      <c r="G41" s="202">
        <f t="shared" ca="1" si="1"/>
        <v>32</v>
      </c>
      <c r="H41" s="220" t="s">
        <v>1405</v>
      </c>
    </row>
    <row r="42" spans="1:8" x14ac:dyDescent="0.3">
      <c r="A42" s="219">
        <v>41</v>
      </c>
      <c r="B42" s="211" t="s">
        <v>969</v>
      </c>
      <c r="C42" s="114" t="s">
        <v>1420</v>
      </c>
      <c r="D42" s="100" t="s">
        <v>1158</v>
      </c>
      <c r="E42" s="99" t="s">
        <v>1040</v>
      </c>
      <c r="F42" s="112">
        <v>35981</v>
      </c>
      <c r="G42" s="202">
        <f t="shared" ca="1" si="1"/>
        <v>23</v>
      </c>
      <c r="H42" s="220" t="s">
        <v>1405</v>
      </c>
    </row>
    <row r="43" spans="1:8" x14ac:dyDescent="0.3">
      <c r="A43" s="219">
        <v>42</v>
      </c>
      <c r="B43" s="211" t="s">
        <v>971</v>
      </c>
      <c r="C43" s="114" t="s">
        <v>1093</v>
      </c>
      <c r="D43" s="100" t="s">
        <v>1075</v>
      </c>
      <c r="E43" s="99" t="s">
        <v>1041</v>
      </c>
      <c r="F43" s="112">
        <v>28804</v>
      </c>
      <c r="G43" s="202">
        <f t="shared" ca="1" si="1"/>
        <v>43</v>
      </c>
      <c r="H43" s="220" t="s">
        <v>1408</v>
      </c>
    </row>
    <row r="44" spans="1:8" x14ac:dyDescent="0.3">
      <c r="A44" s="219">
        <v>43</v>
      </c>
      <c r="B44" s="211" t="s">
        <v>972</v>
      </c>
      <c r="C44" s="114" t="s">
        <v>1094</v>
      </c>
      <c r="D44" s="100" t="s">
        <v>1049</v>
      </c>
      <c r="E44" s="99" t="s">
        <v>1040</v>
      </c>
      <c r="F44" s="112">
        <v>28778</v>
      </c>
      <c r="G44" s="202">
        <f t="shared" ca="1" si="1"/>
        <v>43</v>
      </c>
      <c r="H44" s="220" t="s">
        <v>1405</v>
      </c>
    </row>
    <row r="45" spans="1:8" x14ac:dyDescent="0.3">
      <c r="A45" s="219">
        <v>44</v>
      </c>
      <c r="B45" s="162" t="s">
        <v>1142</v>
      </c>
      <c r="C45" s="212" t="s">
        <v>1580</v>
      </c>
      <c r="D45" s="100" t="s">
        <v>1580</v>
      </c>
      <c r="E45" s="107" t="s">
        <v>1041</v>
      </c>
      <c r="F45" s="106">
        <v>30903</v>
      </c>
      <c r="G45" s="202">
        <f t="shared" ca="1" si="1"/>
        <v>37</v>
      </c>
      <c r="H45" s="220" t="s">
        <v>1408</v>
      </c>
    </row>
    <row r="46" spans="1:8" x14ac:dyDescent="0.3">
      <c r="A46" s="219">
        <v>45</v>
      </c>
      <c r="B46" s="211" t="s">
        <v>973</v>
      </c>
      <c r="C46" s="114" t="s">
        <v>1096</v>
      </c>
      <c r="D46" s="100" t="s">
        <v>1095</v>
      </c>
      <c r="E46" s="99" t="s">
        <v>1041</v>
      </c>
      <c r="F46" s="112">
        <v>35345</v>
      </c>
      <c r="G46" s="202">
        <f t="shared" ca="1" si="1"/>
        <v>25</v>
      </c>
      <c r="H46" s="220" t="s">
        <v>1405</v>
      </c>
    </row>
    <row r="47" spans="1:8" x14ac:dyDescent="0.3">
      <c r="A47" s="219">
        <v>46</v>
      </c>
      <c r="B47" s="211" t="s">
        <v>975</v>
      </c>
      <c r="C47" s="114" t="s">
        <v>1093</v>
      </c>
      <c r="D47" s="100" t="s">
        <v>1075</v>
      </c>
      <c r="E47" s="99" t="s">
        <v>1041</v>
      </c>
      <c r="F47" s="112">
        <v>34004</v>
      </c>
      <c r="G47" s="202">
        <f t="shared" ca="1" si="1"/>
        <v>28</v>
      </c>
      <c r="H47" s="220" t="s">
        <v>1408</v>
      </c>
    </row>
    <row r="48" spans="1:8" ht="15" customHeight="1" x14ac:dyDescent="0.3">
      <c r="A48" s="219">
        <v>47</v>
      </c>
      <c r="B48" s="211" t="s">
        <v>1560</v>
      </c>
      <c r="C48" s="114" t="s">
        <v>920</v>
      </c>
      <c r="D48" s="100" t="s">
        <v>1158</v>
      </c>
      <c r="E48" s="99" t="s">
        <v>1040</v>
      </c>
      <c r="F48" s="112">
        <v>35603</v>
      </c>
      <c r="G48" s="202">
        <f t="shared" ca="1" si="1"/>
        <v>24</v>
      </c>
      <c r="H48" s="220" t="s">
        <v>1405</v>
      </c>
    </row>
    <row r="49" spans="1:8" ht="15" customHeight="1" x14ac:dyDescent="0.3">
      <c r="A49" s="219">
        <v>48</v>
      </c>
      <c r="B49" s="211" t="s">
        <v>976</v>
      </c>
      <c r="C49" s="114" t="s">
        <v>920</v>
      </c>
      <c r="D49" s="100" t="s">
        <v>1049</v>
      </c>
      <c r="E49" s="99" t="s">
        <v>1040</v>
      </c>
      <c r="F49" s="112">
        <v>35776</v>
      </c>
      <c r="G49" s="202">
        <f t="shared" ca="1" si="1"/>
        <v>23</v>
      </c>
      <c r="H49" s="220" t="s">
        <v>1405</v>
      </c>
    </row>
    <row r="50" spans="1:8" ht="15" customHeight="1" x14ac:dyDescent="0.3">
      <c r="A50" s="219">
        <v>49</v>
      </c>
      <c r="B50" s="211" t="s">
        <v>1545</v>
      </c>
      <c r="C50" s="114" t="s">
        <v>1051</v>
      </c>
      <c r="D50" s="100" t="s">
        <v>1158</v>
      </c>
      <c r="E50" s="99" t="s">
        <v>1040</v>
      </c>
      <c r="F50" s="112">
        <v>33542</v>
      </c>
      <c r="G50" s="202">
        <f t="shared" ca="1" si="1"/>
        <v>30</v>
      </c>
      <c r="H50" s="220" t="s">
        <v>1408</v>
      </c>
    </row>
    <row r="51" spans="1:8" x14ac:dyDescent="0.3">
      <c r="A51" s="219">
        <v>50</v>
      </c>
      <c r="B51" s="211" t="s">
        <v>977</v>
      </c>
      <c r="C51" s="114" t="s">
        <v>1420</v>
      </c>
      <c r="D51" s="100" t="s">
        <v>1049</v>
      </c>
      <c r="E51" s="99" t="s">
        <v>1040</v>
      </c>
      <c r="F51" s="112">
        <v>34529</v>
      </c>
      <c r="G51" s="202">
        <f t="shared" ca="1" si="1"/>
        <v>27</v>
      </c>
      <c r="H51" s="220" t="s">
        <v>1405</v>
      </c>
    </row>
    <row r="52" spans="1:8" x14ac:dyDescent="0.3">
      <c r="A52" s="219">
        <v>51</v>
      </c>
      <c r="B52" s="211" t="s">
        <v>978</v>
      </c>
      <c r="C52" s="114" t="s">
        <v>1100</v>
      </c>
      <c r="D52" s="100" t="s">
        <v>1423</v>
      </c>
      <c r="E52" s="99" t="s">
        <v>1040</v>
      </c>
      <c r="F52" s="112">
        <v>22928</v>
      </c>
      <c r="G52" s="202">
        <f t="shared" ca="1" si="1"/>
        <v>59</v>
      </c>
      <c r="H52" s="220" t="s">
        <v>1406</v>
      </c>
    </row>
    <row r="53" spans="1:8" x14ac:dyDescent="0.3">
      <c r="A53" s="219">
        <v>52</v>
      </c>
      <c r="B53" s="211" t="s">
        <v>979</v>
      </c>
      <c r="C53" s="114" t="s">
        <v>1420</v>
      </c>
      <c r="D53" s="100" t="s">
        <v>1158</v>
      </c>
      <c r="E53" s="99" t="s">
        <v>1040</v>
      </c>
      <c r="F53" s="112">
        <v>35127</v>
      </c>
      <c r="G53" s="202">
        <f t="shared" ca="1" si="1"/>
        <v>25</v>
      </c>
      <c r="H53" s="220" t="s">
        <v>1405</v>
      </c>
    </row>
    <row r="54" spans="1:8" x14ac:dyDescent="0.3">
      <c r="A54" s="219">
        <v>53</v>
      </c>
      <c r="B54" s="211" t="s">
        <v>1596</v>
      </c>
      <c r="C54" s="114" t="s">
        <v>1580</v>
      </c>
      <c r="D54" s="100" t="s">
        <v>1062</v>
      </c>
      <c r="E54" s="99" t="s">
        <v>1040</v>
      </c>
      <c r="F54" s="112">
        <v>34016</v>
      </c>
      <c r="G54" s="202">
        <f t="shared" ca="1" si="1"/>
        <v>28</v>
      </c>
      <c r="H54" s="220" t="s">
        <v>1406</v>
      </c>
    </row>
    <row r="55" spans="1:8" x14ac:dyDescent="0.3">
      <c r="A55" s="219">
        <v>54</v>
      </c>
      <c r="B55" s="211" t="s">
        <v>980</v>
      </c>
      <c r="C55" s="212" t="s">
        <v>1424</v>
      </c>
      <c r="D55" s="130" t="s">
        <v>1073</v>
      </c>
      <c r="E55" s="134" t="s">
        <v>1041</v>
      </c>
      <c r="F55" s="135">
        <v>32638</v>
      </c>
      <c r="G55" s="202">
        <f t="shared" ca="1" si="1"/>
        <v>32</v>
      </c>
      <c r="H55" s="221" t="s">
        <v>1406</v>
      </c>
    </row>
    <row r="56" spans="1:8" x14ac:dyDescent="0.3">
      <c r="A56" s="219">
        <v>55</v>
      </c>
      <c r="B56" s="211" t="s">
        <v>1597</v>
      </c>
      <c r="C56" s="212" t="s">
        <v>1598</v>
      </c>
      <c r="D56" s="130" t="s">
        <v>1568</v>
      </c>
      <c r="E56" s="134" t="s">
        <v>1040</v>
      </c>
      <c r="F56" s="135">
        <v>33748</v>
      </c>
      <c r="G56" s="202">
        <f t="shared" ca="1" si="1"/>
        <v>29</v>
      </c>
      <c r="H56" s="220" t="s">
        <v>1408</v>
      </c>
    </row>
    <row r="57" spans="1:8" x14ac:dyDescent="0.3">
      <c r="A57" s="219">
        <v>56</v>
      </c>
      <c r="B57" s="211" t="s">
        <v>981</v>
      </c>
      <c r="C57" s="114" t="s">
        <v>1420</v>
      </c>
      <c r="D57" s="100" t="s">
        <v>1049</v>
      </c>
      <c r="E57" s="99" t="s">
        <v>1040</v>
      </c>
      <c r="F57" s="112">
        <v>33841</v>
      </c>
      <c r="G57" s="202">
        <f t="shared" ca="1" si="1"/>
        <v>29</v>
      </c>
      <c r="H57" s="220" t="s">
        <v>1408</v>
      </c>
    </row>
    <row r="58" spans="1:8" x14ac:dyDescent="0.3">
      <c r="A58" s="219">
        <v>57</v>
      </c>
      <c r="B58" s="211" t="s">
        <v>982</v>
      </c>
      <c r="C58" s="114" t="s">
        <v>1064</v>
      </c>
      <c r="D58" s="100" t="s">
        <v>1158</v>
      </c>
      <c r="E58" s="99" t="s">
        <v>1040</v>
      </c>
      <c r="F58" s="112">
        <v>29703</v>
      </c>
      <c r="G58" s="202">
        <f t="shared" ca="1" si="1"/>
        <v>40</v>
      </c>
      <c r="H58" s="220" t="s">
        <v>1405</v>
      </c>
    </row>
    <row r="59" spans="1:8" x14ac:dyDescent="0.3">
      <c r="A59" s="219">
        <v>58</v>
      </c>
      <c r="B59" s="211" t="s">
        <v>1608</v>
      </c>
      <c r="C59" s="114" t="s">
        <v>1580</v>
      </c>
      <c r="D59" s="100" t="s">
        <v>1609</v>
      </c>
      <c r="E59" s="99" t="s">
        <v>1040</v>
      </c>
      <c r="F59" s="112">
        <v>34696</v>
      </c>
      <c r="G59" s="202">
        <f t="shared" ca="1" si="1"/>
        <v>26</v>
      </c>
      <c r="H59" s="220" t="s">
        <v>1408</v>
      </c>
    </row>
    <row r="60" spans="1:8" x14ac:dyDescent="0.3">
      <c r="A60" s="219">
        <v>59</v>
      </c>
      <c r="B60" s="211" t="s">
        <v>985</v>
      </c>
      <c r="C60" s="114" t="s">
        <v>1420</v>
      </c>
      <c r="D60" s="100" t="s">
        <v>1049</v>
      </c>
      <c r="E60" s="99" t="s">
        <v>1040</v>
      </c>
      <c r="F60" s="112">
        <v>31536</v>
      </c>
      <c r="G60" s="202">
        <f t="shared" ca="1" si="1"/>
        <v>35</v>
      </c>
      <c r="H60" s="220" t="s">
        <v>1405</v>
      </c>
    </row>
    <row r="61" spans="1:8" ht="12" customHeight="1" x14ac:dyDescent="0.3">
      <c r="A61" s="219">
        <v>60</v>
      </c>
      <c r="B61" s="211" t="s">
        <v>986</v>
      </c>
      <c r="C61" s="114" t="s">
        <v>1425</v>
      </c>
      <c r="D61" s="100" t="s">
        <v>1060</v>
      </c>
      <c r="E61" s="99" t="s">
        <v>1040</v>
      </c>
      <c r="F61" s="112">
        <v>31192</v>
      </c>
      <c r="G61" s="202">
        <f t="shared" ca="1" si="1"/>
        <v>36</v>
      </c>
      <c r="H61" s="220" t="s">
        <v>1406</v>
      </c>
    </row>
    <row r="62" spans="1:8" x14ac:dyDescent="0.3">
      <c r="A62" s="219">
        <v>61</v>
      </c>
      <c r="B62" s="211" t="s">
        <v>987</v>
      </c>
      <c r="C62" s="114" t="s">
        <v>1420</v>
      </c>
      <c r="D62" s="100" t="s">
        <v>1049</v>
      </c>
      <c r="E62" s="99" t="s">
        <v>1040</v>
      </c>
      <c r="F62" s="112">
        <v>31962</v>
      </c>
      <c r="G62" s="202">
        <f t="shared" ca="1" si="1"/>
        <v>34</v>
      </c>
      <c r="H62" s="220" t="s">
        <v>1405</v>
      </c>
    </row>
    <row r="63" spans="1:8" x14ac:dyDescent="0.3">
      <c r="A63" s="219">
        <v>62</v>
      </c>
      <c r="B63" s="211" t="s">
        <v>988</v>
      </c>
      <c r="C63" s="114" t="s">
        <v>1105</v>
      </c>
      <c r="D63" s="100" t="s">
        <v>1060</v>
      </c>
      <c r="E63" s="99" t="s">
        <v>1041</v>
      </c>
      <c r="F63" s="112">
        <v>32534</v>
      </c>
      <c r="G63" s="202">
        <f t="shared" ca="1" si="1"/>
        <v>32</v>
      </c>
      <c r="H63" s="220" t="s">
        <v>1408</v>
      </c>
    </row>
    <row r="64" spans="1:8" x14ac:dyDescent="0.3">
      <c r="A64" s="219">
        <v>63</v>
      </c>
      <c r="B64" s="211" t="s">
        <v>989</v>
      </c>
      <c r="C64" s="114" t="s">
        <v>1420</v>
      </c>
      <c r="D64" s="100" t="s">
        <v>1049</v>
      </c>
      <c r="E64" s="99" t="s">
        <v>1040</v>
      </c>
      <c r="F64" s="112">
        <v>28722</v>
      </c>
      <c r="G64" s="202">
        <f t="shared" ca="1" si="1"/>
        <v>43</v>
      </c>
      <c r="H64" s="220" t="s">
        <v>1405</v>
      </c>
    </row>
    <row r="65" spans="1:11" x14ac:dyDescent="0.3">
      <c r="A65" s="219">
        <v>64</v>
      </c>
      <c r="B65" s="211" t="s">
        <v>990</v>
      </c>
      <c r="C65" s="114" t="s">
        <v>1420</v>
      </c>
      <c r="D65" s="100" t="s">
        <v>1158</v>
      </c>
      <c r="E65" s="99" t="s">
        <v>1040</v>
      </c>
      <c r="F65" s="112">
        <v>24417</v>
      </c>
      <c r="G65" s="202">
        <f t="shared" ca="1" si="1"/>
        <v>55</v>
      </c>
      <c r="H65" s="220" t="s">
        <v>1405</v>
      </c>
    </row>
    <row r="66" spans="1:11" x14ac:dyDescent="0.3">
      <c r="A66" s="219">
        <v>65</v>
      </c>
      <c r="B66" s="211" t="s">
        <v>991</v>
      </c>
      <c r="C66" s="114" t="s">
        <v>1426</v>
      </c>
      <c r="D66" s="100" t="s">
        <v>1049</v>
      </c>
      <c r="E66" s="99" t="s">
        <v>1040</v>
      </c>
      <c r="F66" s="112">
        <v>28669</v>
      </c>
      <c r="G66" s="202">
        <f t="shared" ref="G66:G97" ca="1" si="2">DATEDIF(F66,TODAY(),"y")</f>
        <v>43</v>
      </c>
      <c r="H66" s="220" t="s">
        <v>1405</v>
      </c>
    </row>
    <row r="67" spans="1:11" x14ac:dyDescent="0.3">
      <c r="A67" s="219">
        <v>66</v>
      </c>
      <c r="B67" s="211" t="s">
        <v>992</v>
      </c>
      <c r="C67" s="114" t="s">
        <v>1064</v>
      </c>
      <c r="D67" s="100" t="s">
        <v>1158</v>
      </c>
      <c r="E67" s="99" t="s">
        <v>1040</v>
      </c>
      <c r="F67" s="112">
        <v>28166</v>
      </c>
      <c r="G67" s="202">
        <f t="shared" ca="1" si="2"/>
        <v>44</v>
      </c>
      <c r="H67" s="220" t="s">
        <v>1405</v>
      </c>
    </row>
    <row r="68" spans="1:11" x14ac:dyDescent="0.3">
      <c r="A68" s="219">
        <v>67</v>
      </c>
      <c r="B68" s="211" t="s">
        <v>993</v>
      </c>
      <c r="C68" s="114" t="s">
        <v>1427</v>
      </c>
      <c r="D68" s="100" t="s">
        <v>1095</v>
      </c>
      <c r="E68" s="99" t="s">
        <v>1040</v>
      </c>
      <c r="F68" s="112">
        <v>23061</v>
      </c>
      <c r="G68" s="202">
        <f t="shared" ca="1" si="2"/>
        <v>58</v>
      </c>
      <c r="H68" s="220" t="s">
        <v>1406</v>
      </c>
    </row>
    <row r="69" spans="1:11" x14ac:dyDescent="0.3">
      <c r="A69" s="219">
        <v>68</v>
      </c>
      <c r="B69" s="211" t="s">
        <v>994</v>
      </c>
      <c r="C69" s="114" t="s">
        <v>1107</v>
      </c>
      <c r="D69" s="100" t="s">
        <v>1060</v>
      </c>
      <c r="E69" s="99" t="s">
        <v>1040</v>
      </c>
      <c r="F69" s="112">
        <v>31618</v>
      </c>
      <c r="G69" s="202">
        <f t="shared" ca="1" si="2"/>
        <v>35</v>
      </c>
      <c r="H69" s="220" t="s">
        <v>1406</v>
      </c>
    </row>
    <row r="70" spans="1:11" s="139" customFormat="1" x14ac:dyDescent="0.3">
      <c r="A70" s="219">
        <v>69</v>
      </c>
      <c r="B70" s="211" t="s">
        <v>995</v>
      </c>
      <c r="C70" s="212" t="s">
        <v>1420</v>
      </c>
      <c r="D70" s="130" t="s">
        <v>1158</v>
      </c>
      <c r="E70" s="134" t="s">
        <v>1040</v>
      </c>
      <c r="F70" s="135">
        <v>33533</v>
      </c>
      <c r="G70" s="202">
        <f t="shared" ca="1" si="2"/>
        <v>30</v>
      </c>
      <c r="H70" s="220" t="s">
        <v>1405</v>
      </c>
    </row>
    <row r="71" spans="1:11" x14ac:dyDescent="0.3">
      <c r="A71" s="219">
        <v>70</v>
      </c>
      <c r="B71" s="211" t="s">
        <v>998</v>
      </c>
      <c r="C71" s="114" t="s">
        <v>1110</v>
      </c>
      <c r="D71" s="100" t="s">
        <v>1075</v>
      </c>
      <c r="E71" s="99" t="s">
        <v>1041</v>
      </c>
      <c r="F71" s="112">
        <v>24352</v>
      </c>
      <c r="G71" s="202">
        <f t="shared" ca="1" si="2"/>
        <v>55</v>
      </c>
      <c r="H71" s="220" t="s">
        <v>1406</v>
      </c>
    </row>
    <row r="72" spans="1:11" x14ac:dyDescent="0.3">
      <c r="A72" s="219">
        <v>71</v>
      </c>
      <c r="B72" s="211" t="s">
        <v>996</v>
      </c>
      <c r="C72" s="114" t="s">
        <v>1429</v>
      </c>
      <c r="D72" s="100" t="s">
        <v>1428</v>
      </c>
      <c r="E72" s="99" t="s">
        <v>1040</v>
      </c>
      <c r="F72" s="112">
        <v>25042</v>
      </c>
      <c r="G72" s="202">
        <f t="shared" ca="1" si="2"/>
        <v>53</v>
      </c>
      <c r="H72" s="220" t="s">
        <v>1405</v>
      </c>
    </row>
    <row r="73" spans="1:11" x14ac:dyDescent="0.3">
      <c r="A73" s="219">
        <v>72</v>
      </c>
      <c r="B73" s="211" t="s">
        <v>997</v>
      </c>
      <c r="C73" s="114" t="s">
        <v>1420</v>
      </c>
      <c r="D73" s="100" t="s">
        <v>1428</v>
      </c>
      <c r="E73" s="99" t="s">
        <v>1040</v>
      </c>
      <c r="F73" s="112">
        <v>25801</v>
      </c>
      <c r="G73" s="202">
        <f t="shared" ca="1" si="2"/>
        <v>51</v>
      </c>
      <c r="H73" s="220" t="s">
        <v>1404</v>
      </c>
    </row>
    <row r="74" spans="1:11" s="139" customFormat="1" ht="14.25" customHeight="1" x14ac:dyDescent="0.3">
      <c r="A74" s="219">
        <v>73</v>
      </c>
      <c r="B74" s="215" t="s">
        <v>999</v>
      </c>
      <c r="C74" s="214" t="s">
        <v>1531</v>
      </c>
      <c r="D74" s="130" t="s">
        <v>1081</v>
      </c>
      <c r="E74" s="134" t="s">
        <v>1040</v>
      </c>
      <c r="F74" s="135">
        <v>31292</v>
      </c>
      <c r="G74" s="202">
        <f t="shared" ca="1" si="2"/>
        <v>36</v>
      </c>
      <c r="H74" s="220" t="s">
        <v>1405</v>
      </c>
      <c r="K74" s="233"/>
    </row>
    <row r="75" spans="1:11" x14ac:dyDescent="0.3">
      <c r="A75" s="219">
        <v>74</v>
      </c>
      <c r="B75" s="211" t="s">
        <v>1000</v>
      </c>
      <c r="C75" s="114" t="s">
        <v>1420</v>
      </c>
      <c r="D75" s="100" t="s">
        <v>1049</v>
      </c>
      <c r="E75" s="99" t="s">
        <v>1040</v>
      </c>
      <c r="F75" s="112">
        <v>32622</v>
      </c>
      <c r="G75" s="202">
        <f t="shared" ca="1" si="2"/>
        <v>32</v>
      </c>
      <c r="H75" s="220" t="s">
        <v>1405</v>
      </c>
    </row>
    <row r="76" spans="1:11" x14ac:dyDescent="0.3">
      <c r="A76" s="219">
        <v>75</v>
      </c>
      <c r="B76" s="211" t="s">
        <v>1001</v>
      </c>
      <c r="C76" s="114" t="s">
        <v>1399</v>
      </c>
      <c r="D76" s="100" t="s">
        <v>1081</v>
      </c>
      <c r="E76" s="99" t="s">
        <v>1040</v>
      </c>
      <c r="F76" s="112">
        <v>30511</v>
      </c>
      <c r="G76" s="202">
        <f t="shared" ca="1" si="2"/>
        <v>38</v>
      </c>
      <c r="H76" s="220" t="s">
        <v>1405</v>
      </c>
    </row>
    <row r="77" spans="1:11" x14ac:dyDescent="0.3">
      <c r="A77" s="219">
        <v>76</v>
      </c>
      <c r="B77" s="211" t="s">
        <v>1610</v>
      </c>
      <c r="C77" s="114" t="s">
        <v>920</v>
      </c>
      <c r="D77" s="100" t="s">
        <v>1422</v>
      </c>
      <c r="E77" s="99" t="s">
        <v>1040</v>
      </c>
      <c r="F77" s="112">
        <v>36084</v>
      </c>
      <c r="G77" s="202">
        <f t="shared" ca="1" si="2"/>
        <v>23</v>
      </c>
      <c r="H77" s="220" t="s">
        <v>1408</v>
      </c>
    </row>
    <row r="78" spans="1:11" x14ac:dyDescent="0.3">
      <c r="A78" s="219">
        <v>77</v>
      </c>
      <c r="B78" s="211" t="s">
        <v>1002</v>
      </c>
      <c r="C78" s="114" t="s">
        <v>1532</v>
      </c>
      <c r="D78" s="100" t="s">
        <v>1111</v>
      </c>
      <c r="E78" s="99" t="s">
        <v>1041</v>
      </c>
      <c r="F78" s="112">
        <v>32865</v>
      </c>
      <c r="G78" s="202">
        <f t="shared" ca="1" si="2"/>
        <v>31</v>
      </c>
      <c r="H78" s="220" t="s">
        <v>1408</v>
      </c>
    </row>
    <row r="79" spans="1:11" x14ac:dyDescent="0.3">
      <c r="A79" s="219">
        <v>78</v>
      </c>
      <c r="B79" s="211" t="s">
        <v>1003</v>
      </c>
      <c r="C79" s="114" t="s">
        <v>1115</v>
      </c>
      <c r="D79" s="100" t="s">
        <v>1113</v>
      </c>
      <c r="E79" s="99" t="s">
        <v>1041</v>
      </c>
      <c r="F79" s="112">
        <v>29592</v>
      </c>
      <c r="G79" s="202">
        <f t="shared" ca="1" si="2"/>
        <v>40</v>
      </c>
      <c r="H79" s="220" t="s">
        <v>1406</v>
      </c>
    </row>
    <row r="80" spans="1:11" x14ac:dyDescent="0.3">
      <c r="A80" s="219">
        <v>79</v>
      </c>
      <c r="B80" s="211" t="s">
        <v>1004</v>
      </c>
      <c r="C80" s="114" t="s">
        <v>1533</v>
      </c>
      <c r="D80" s="100" t="s">
        <v>1060</v>
      </c>
      <c r="E80" s="99" t="s">
        <v>1041</v>
      </c>
      <c r="F80" s="112">
        <v>35025</v>
      </c>
      <c r="G80" s="202">
        <f t="shared" ca="1" si="2"/>
        <v>25</v>
      </c>
      <c r="H80" s="220" t="s">
        <v>1408</v>
      </c>
    </row>
    <row r="81" spans="1:8" x14ac:dyDescent="0.3">
      <c r="A81" s="219">
        <v>80</v>
      </c>
      <c r="B81" s="211" t="s">
        <v>1005</v>
      </c>
      <c r="C81" s="114" t="s">
        <v>1117</v>
      </c>
      <c r="D81" s="100" t="s">
        <v>1060</v>
      </c>
      <c r="E81" s="99" t="s">
        <v>1041</v>
      </c>
      <c r="F81" s="112">
        <v>29338</v>
      </c>
      <c r="G81" s="202">
        <f t="shared" ca="1" si="2"/>
        <v>41</v>
      </c>
      <c r="H81" s="220" t="s">
        <v>1406</v>
      </c>
    </row>
    <row r="82" spans="1:8" x14ac:dyDescent="0.3">
      <c r="A82" s="219">
        <v>81</v>
      </c>
      <c r="B82" s="211" t="s">
        <v>1006</v>
      </c>
      <c r="C82" s="114" t="s">
        <v>1420</v>
      </c>
      <c r="D82" s="100" t="s">
        <v>1049</v>
      </c>
      <c r="E82" s="99" t="s">
        <v>1040</v>
      </c>
      <c r="F82" s="112">
        <v>31113</v>
      </c>
      <c r="G82" s="202">
        <f t="shared" ca="1" si="2"/>
        <v>36</v>
      </c>
      <c r="H82" s="220" t="s">
        <v>1405</v>
      </c>
    </row>
    <row r="83" spans="1:8" x14ac:dyDescent="0.3">
      <c r="A83" s="219">
        <v>82</v>
      </c>
      <c r="B83" s="211" t="s">
        <v>1007</v>
      </c>
      <c r="C83" s="114" t="s">
        <v>1068</v>
      </c>
      <c r="D83" s="100" t="s">
        <v>1158</v>
      </c>
      <c r="E83" s="99" t="s">
        <v>1040</v>
      </c>
      <c r="F83" s="112">
        <v>31910</v>
      </c>
      <c r="G83" s="202">
        <f t="shared" ca="1" si="2"/>
        <v>34</v>
      </c>
      <c r="H83" s="220" t="s">
        <v>1405</v>
      </c>
    </row>
    <row r="84" spans="1:8" s="149" customFormat="1" x14ac:dyDescent="0.3">
      <c r="A84" s="219">
        <v>83</v>
      </c>
      <c r="B84" s="211" t="s">
        <v>1008</v>
      </c>
      <c r="C84" s="214" t="s">
        <v>1531</v>
      </c>
      <c r="D84" s="163" t="s">
        <v>1422</v>
      </c>
      <c r="E84" s="138" t="s">
        <v>1040</v>
      </c>
      <c r="F84" s="147">
        <v>27496</v>
      </c>
      <c r="G84" s="202">
        <f t="shared" ca="1" si="2"/>
        <v>46</v>
      </c>
      <c r="H84" s="220" t="s">
        <v>1405</v>
      </c>
    </row>
    <row r="85" spans="1:8" x14ac:dyDescent="0.3">
      <c r="A85" s="219">
        <v>84</v>
      </c>
      <c r="B85" s="211" t="s">
        <v>1009</v>
      </c>
      <c r="C85" s="114" t="s">
        <v>1531</v>
      </c>
      <c r="D85" s="100" t="s">
        <v>1422</v>
      </c>
      <c r="E85" s="99" t="s">
        <v>1040</v>
      </c>
      <c r="F85" s="112">
        <v>25160</v>
      </c>
      <c r="G85" s="202">
        <f t="shared" ca="1" si="2"/>
        <v>52</v>
      </c>
      <c r="H85" s="220" t="s">
        <v>1408</v>
      </c>
    </row>
    <row r="86" spans="1:8" x14ac:dyDescent="0.3">
      <c r="A86" s="219">
        <v>85</v>
      </c>
      <c r="B86" s="211" t="s">
        <v>1010</v>
      </c>
      <c r="C86" s="114" t="s">
        <v>1420</v>
      </c>
      <c r="D86" s="100" t="s">
        <v>1049</v>
      </c>
      <c r="E86" s="99" t="s">
        <v>1040</v>
      </c>
      <c r="F86" s="112">
        <v>32474</v>
      </c>
      <c r="G86" s="202">
        <f t="shared" ca="1" si="2"/>
        <v>32</v>
      </c>
      <c r="H86" s="220" t="s">
        <v>1408</v>
      </c>
    </row>
    <row r="87" spans="1:8" x14ac:dyDescent="0.3">
      <c r="A87" s="219">
        <v>86</v>
      </c>
      <c r="B87" s="211" t="s">
        <v>1011</v>
      </c>
      <c r="C87" s="114" t="s">
        <v>1543</v>
      </c>
      <c r="D87" s="100" t="s">
        <v>1060</v>
      </c>
      <c r="E87" s="99" t="s">
        <v>1041</v>
      </c>
      <c r="F87" s="112">
        <v>33148</v>
      </c>
      <c r="G87" s="202">
        <f t="shared" ca="1" si="2"/>
        <v>31</v>
      </c>
      <c r="H87" s="220" t="s">
        <v>1406</v>
      </c>
    </row>
    <row r="88" spans="1:8" x14ac:dyDescent="0.3">
      <c r="A88" s="219">
        <v>87</v>
      </c>
      <c r="B88" s="211" t="s">
        <v>1013</v>
      </c>
      <c r="C88" s="114" t="s">
        <v>1119</v>
      </c>
      <c r="D88" s="100" t="s">
        <v>1423</v>
      </c>
      <c r="E88" s="99" t="s">
        <v>1040</v>
      </c>
      <c r="F88" s="112">
        <v>34291</v>
      </c>
      <c r="G88" s="202">
        <f t="shared" ca="1" si="2"/>
        <v>27</v>
      </c>
      <c r="H88" s="220" t="s">
        <v>1408</v>
      </c>
    </row>
    <row r="89" spans="1:8" x14ac:dyDescent="0.3">
      <c r="A89" s="219">
        <v>88</v>
      </c>
      <c r="B89" s="211" t="s">
        <v>1014</v>
      </c>
      <c r="C89" s="114" t="s">
        <v>1051</v>
      </c>
      <c r="D89" s="100" t="s">
        <v>1049</v>
      </c>
      <c r="E89" s="99" t="s">
        <v>1040</v>
      </c>
      <c r="F89" s="112">
        <v>23881</v>
      </c>
      <c r="G89" s="202">
        <f t="shared" ca="1" si="2"/>
        <v>56</v>
      </c>
      <c r="H89" s="220" t="s">
        <v>1408</v>
      </c>
    </row>
    <row r="90" spans="1:8" x14ac:dyDescent="0.3">
      <c r="A90" s="219">
        <v>89</v>
      </c>
      <c r="B90" s="211" t="s">
        <v>1015</v>
      </c>
      <c r="C90" s="114" t="s">
        <v>1121</v>
      </c>
      <c r="D90" s="100" t="s">
        <v>1088</v>
      </c>
      <c r="E90" s="99" t="s">
        <v>1041</v>
      </c>
      <c r="F90" s="112">
        <v>27917</v>
      </c>
      <c r="G90" s="202">
        <f t="shared" ca="1" si="2"/>
        <v>45</v>
      </c>
      <c r="H90" s="220" t="s">
        <v>1406</v>
      </c>
    </row>
    <row r="91" spans="1:8" x14ac:dyDescent="0.3">
      <c r="A91" s="219">
        <v>90</v>
      </c>
      <c r="B91" s="211" t="s">
        <v>1016</v>
      </c>
      <c r="C91" s="114" t="s">
        <v>1534</v>
      </c>
      <c r="D91" s="100" t="s">
        <v>1081</v>
      </c>
      <c r="E91" s="99" t="s">
        <v>1040</v>
      </c>
      <c r="F91" s="112">
        <v>27540</v>
      </c>
      <c r="G91" s="202">
        <f t="shared" ca="1" si="2"/>
        <v>46</v>
      </c>
      <c r="H91" s="220" t="s">
        <v>1405</v>
      </c>
    </row>
    <row r="92" spans="1:8" x14ac:dyDescent="0.3">
      <c r="A92" s="219">
        <v>91</v>
      </c>
      <c r="B92" s="211" t="s">
        <v>1017</v>
      </c>
      <c r="C92" s="114" t="s">
        <v>1122</v>
      </c>
      <c r="D92" s="100" t="s">
        <v>1113</v>
      </c>
      <c r="E92" s="99" t="s">
        <v>1040</v>
      </c>
      <c r="F92" s="112">
        <v>35774</v>
      </c>
      <c r="G92" s="202">
        <f t="shared" ca="1" si="2"/>
        <v>23</v>
      </c>
      <c r="H92" s="220" t="s">
        <v>1408</v>
      </c>
    </row>
    <row r="93" spans="1:8" x14ac:dyDescent="0.3">
      <c r="A93" s="219">
        <v>92</v>
      </c>
      <c r="B93" s="211" t="s">
        <v>1018</v>
      </c>
      <c r="C93" s="114" t="s">
        <v>1077</v>
      </c>
      <c r="D93" s="100" t="s">
        <v>1075</v>
      </c>
      <c r="E93" s="99" t="s">
        <v>1041</v>
      </c>
      <c r="F93" s="112">
        <v>34164</v>
      </c>
      <c r="G93" s="202">
        <f t="shared" ca="1" si="2"/>
        <v>28</v>
      </c>
      <c r="H93" s="220" t="s">
        <v>1406</v>
      </c>
    </row>
    <row r="94" spans="1:8" x14ac:dyDescent="0.3">
      <c r="A94" s="219">
        <v>93</v>
      </c>
      <c r="B94" s="162" t="s">
        <v>1584</v>
      </c>
      <c r="C94" s="212" t="s">
        <v>1580</v>
      </c>
      <c r="D94" s="100" t="s">
        <v>1580</v>
      </c>
      <c r="E94" s="107" t="s">
        <v>1041</v>
      </c>
      <c r="F94" s="106">
        <v>31155</v>
      </c>
      <c r="G94" s="202">
        <f t="shared" ca="1" si="2"/>
        <v>36</v>
      </c>
      <c r="H94" s="220" t="s">
        <v>1408</v>
      </c>
    </row>
    <row r="95" spans="1:8" x14ac:dyDescent="0.3">
      <c r="A95" s="219">
        <v>94</v>
      </c>
      <c r="B95" s="211" t="s">
        <v>1019</v>
      </c>
      <c r="C95" s="114" t="s">
        <v>1600</v>
      </c>
      <c r="D95" s="100" t="s">
        <v>1158</v>
      </c>
      <c r="E95" s="99" t="s">
        <v>1040</v>
      </c>
      <c r="F95" s="112">
        <v>32358</v>
      </c>
      <c r="G95" s="202">
        <f t="shared" ca="1" si="2"/>
        <v>33</v>
      </c>
      <c r="H95" s="220" t="s">
        <v>1408</v>
      </c>
    </row>
    <row r="96" spans="1:8" x14ac:dyDescent="0.3">
      <c r="A96" s="219">
        <v>95</v>
      </c>
      <c r="B96" s="211" t="s">
        <v>1020</v>
      </c>
      <c r="C96" s="114" t="s">
        <v>1420</v>
      </c>
      <c r="D96" s="100" t="s">
        <v>1158</v>
      </c>
      <c r="E96" s="99" t="s">
        <v>1040</v>
      </c>
      <c r="F96" s="112">
        <v>31514</v>
      </c>
      <c r="G96" s="202">
        <f t="shared" ca="1" si="2"/>
        <v>35</v>
      </c>
      <c r="H96" s="220" t="s">
        <v>1405</v>
      </c>
    </row>
    <row r="97" spans="1:8" x14ac:dyDescent="0.3">
      <c r="A97" s="219">
        <v>96</v>
      </c>
      <c r="B97" s="211" t="s">
        <v>1021</v>
      </c>
      <c r="C97" s="114" t="s">
        <v>1600</v>
      </c>
      <c r="D97" s="100" t="s">
        <v>1158</v>
      </c>
      <c r="E97" s="99" t="s">
        <v>1040</v>
      </c>
      <c r="F97" s="112">
        <v>34680</v>
      </c>
      <c r="G97" s="202">
        <f t="shared" ca="1" si="2"/>
        <v>26</v>
      </c>
      <c r="H97" s="220" t="s">
        <v>1405</v>
      </c>
    </row>
    <row r="98" spans="1:8" x14ac:dyDescent="0.3">
      <c r="A98" s="219">
        <v>97</v>
      </c>
      <c r="B98" s="211" t="s">
        <v>1022</v>
      </c>
      <c r="C98" s="114" t="s">
        <v>1093</v>
      </c>
      <c r="D98" s="100" t="s">
        <v>1075</v>
      </c>
      <c r="E98" s="99" t="s">
        <v>1041</v>
      </c>
      <c r="F98" s="112">
        <v>33488</v>
      </c>
      <c r="G98" s="202">
        <f ca="1">DATEDIF(F98,TODAY(),"y")</f>
        <v>30</v>
      </c>
      <c r="H98" s="220" t="s">
        <v>1408</v>
      </c>
    </row>
    <row r="99" spans="1:8" x14ac:dyDescent="0.3">
      <c r="A99" s="219">
        <v>98</v>
      </c>
      <c r="B99" s="211" t="s">
        <v>1023</v>
      </c>
      <c r="C99" s="114" t="s">
        <v>1068</v>
      </c>
      <c r="D99" s="100" t="s">
        <v>1158</v>
      </c>
      <c r="E99" s="99" t="s">
        <v>1040</v>
      </c>
      <c r="F99" s="112">
        <v>27456</v>
      </c>
      <c r="G99" s="202">
        <f ca="1">DATEDIF(F99,TODAY(),"y")</f>
        <v>46</v>
      </c>
      <c r="H99" s="220" t="s">
        <v>1405</v>
      </c>
    </row>
    <row r="100" spans="1:8" x14ac:dyDescent="0.3">
      <c r="A100" s="219">
        <v>99</v>
      </c>
      <c r="B100" s="125" t="s">
        <v>1604</v>
      </c>
      <c r="C100" s="114" t="s">
        <v>337</v>
      </c>
      <c r="D100" s="100" t="s">
        <v>1595</v>
      </c>
      <c r="E100" s="107" t="s">
        <v>1040</v>
      </c>
      <c r="F100" s="106">
        <v>37046</v>
      </c>
      <c r="G100" s="202">
        <f ca="1">DATEDIF(F100,TODAY(),"y")</f>
        <v>20</v>
      </c>
      <c r="H100" s="220" t="s">
        <v>1405</v>
      </c>
    </row>
    <row r="101" spans="1:8" x14ac:dyDescent="0.3">
      <c r="A101" s="219">
        <v>100</v>
      </c>
      <c r="B101" s="211" t="s">
        <v>1024</v>
      </c>
      <c r="C101" s="114" t="s">
        <v>1069</v>
      </c>
      <c r="D101" s="100" t="s">
        <v>1158</v>
      </c>
      <c r="E101" s="99" t="s">
        <v>1040</v>
      </c>
      <c r="F101" s="112">
        <v>23782</v>
      </c>
      <c r="G101" s="202">
        <f ca="1">DATEDIF(F101,TODAY(),"y")</f>
        <v>56</v>
      </c>
      <c r="H101" s="220" t="s">
        <v>1405</v>
      </c>
    </row>
    <row r="102" spans="1:8" x14ac:dyDescent="0.3">
      <c r="A102" s="226">
        <v>101</v>
      </c>
      <c r="B102" s="227" t="s">
        <v>1025</v>
      </c>
      <c r="C102" s="228" t="s">
        <v>1051</v>
      </c>
      <c r="D102" s="229" t="s">
        <v>1049</v>
      </c>
      <c r="E102" s="230" t="s">
        <v>1040</v>
      </c>
      <c r="F102" s="231">
        <v>24890</v>
      </c>
      <c r="G102" s="232">
        <f ca="1">DATEDIF(F102,TODAY(),"y")</f>
        <v>53</v>
      </c>
      <c r="H102" s="220" t="s">
        <v>1405</v>
      </c>
    </row>
    <row r="104" spans="1:8" x14ac:dyDescent="0.3">
      <c r="G104" s="117">
        <f ca="1">COUNTA(Tabla3[EDAD])</f>
        <v>101</v>
      </c>
    </row>
    <row r="107" spans="1:8" x14ac:dyDescent="0.3">
      <c r="A107" s="178"/>
      <c r="B107" s="209"/>
      <c r="C107" s="213"/>
      <c r="D107" s="172"/>
      <c r="E107" s="178"/>
      <c r="F107" s="177"/>
      <c r="G107" s="178"/>
      <c r="H107" s="178"/>
    </row>
    <row r="109" spans="1:8" x14ac:dyDescent="0.3">
      <c r="F109" s="117" t="s">
        <v>1599</v>
      </c>
    </row>
  </sheetData>
  <pageMargins left="0.7" right="0.7" top="0.75" bottom="0.75" header="0.3" footer="0.3"/>
  <pageSetup orientation="portrait" horizontalDpi="4294967292"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00198-55EE-4ACF-AFF1-393F014EA004}">
  <dimension ref="A1:O443"/>
  <sheetViews>
    <sheetView zoomScale="96" zoomScaleNormal="96" workbookViewId="0">
      <selection activeCell="K12" sqref="K12:L18"/>
    </sheetView>
  </sheetViews>
  <sheetFormatPr baseColWidth="10" defaultRowHeight="15.6" x14ac:dyDescent="0.3"/>
  <cols>
    <col min="1" max="1" width="17.77734375" style="293" customWidth="1"/>
    <col min="2" max="2" width="23.33203125" style="293" customWidth="1"/>
    <col min="3" max="4" width="14" style="294" customWidth="1"/>
    <col min="5" max="5" width="11.5546875" style="295"/>
    <col min="6" max="6" width="14" style="293" customWidth="1"/>
    <col min="7" max="7" width="13.44140625" style="293" customWidth="1"/>
    <col min="8" max="8" width="11.5546875" style="293"/>
    <col min="14" max="14" width="18" hidden="1" customWidth="1"/>
    <col min="15" max="15" width="0" hidden="1" customWidth="1"/>
  </cols>
  <sheetData>
    <row r="1" spans="1:15" ht="16.2" thickBot="1" x14ac:dyDescent="0.35">
      <c r="A1" s="493" t="s">
        <v>1667</v>
      </c>
      <c r="B1" s="494"/>
      <c r="C1" s="494"/>
      <c r="D1" s="494"/>
      <c r="E1" s="494"/>
      <c r="F1" s="494"/>
      <c r="G1" s="494"/>
      <c r="H1" s="495"/>
    </row>
    <row r="2" spans="1:15" ht="31.2" customHeight="1" thickBot="1" x14ac:dyDescent="0.3">
      <c r="A2" s="263" t="s">
        <v>1628</v>
      </c>
      <c r="B2" s="264" t="s">
        <v>1629</v>
      </c>
      <c r="C2" s="265" t="s">
        <v>1635</v>
      </c>
      <c r="D2" s="266" t="s">
        <v>1671</v>
      </c>
      <c r="E2" s="267" t="s">
        <v>1620</v>
      </c>
      <c r="F2" s="519" t="s">
        <v>1714</v>
      </c>
      <c r="G2" s="519"/>
      <c r="H2" s="520"/>
    </row>
    <row r="3" spans="1:15" ht="15" customHeight="1" x14ac:dyDescent="0.3">
      <c r="A3" s="478" t="s">
        <v>1646</v>
      </c>
      <c r="B3" s="268" t="s">
        <v>1630</v>
      </c>
      <c r="C3" s="269">
        <v>1</v>
      </c>
      <c r="D3" s="513">
        <f>SUM(C3:C8)</f>
        <v>37</v>
      </c>
      <c r="E3" s="270">
        <f>+C3/C9</f>
        <v>2.7027027027027029E-2</v>
      </c>
      <c r="F3" s="521"/>
      <c r="G3" s="521"/>
      <c r="H3" s="522"/>
    </row>
    <row r="4" spans="1:15" ht="15" customHeight="1" x14ac:dyDescent="0.3">
      <c r="A4" s="479"/>
      <c r="B4" s="271" t="s">
        <v>1631</v>
      </c>
      <c r="C4" s="272">
        <v>4</v>
      </c>
      <c r="D4" s="497"/>
      <c r="E4" s="273">
        <f>+C4/C9</f>
        <v>0.10810810810810811</v>
      </c>
      <c r="F4" s="523"/>
      <c r="G4" s="523"/>
      <c r="H4" s="524"/>
      <c r="N4" s="237" t="s">
        <v>1630</v>
      </c>
      <c r="O4">
        <f>+C3+C32+C61+C89+C118+C148+C179+C209+C236+C265+C297+C328+C358+C388+C418</f>
        <v>27</v>
      </c>
    </row>
    <row r="5" spans="1:15" ht="15" customHeight="1" x14ac:dyDescent="0.3">
      <c r="A5" s="479"/>
      <c r="B5" s="271" t="s">
        <v>1632</v>
      </c>
      <c r="C5" s="272">
        <v>2</v>
      </c>
      <c r="D5" s="497"/>
      <c r="E5" s="273">
        <f>+C5/C9</f>
        <v>5.4054054054054057E-2</v>
      </c>
      <c r="F5" s="523"/>
      <c r="G5" s="523"/>
      <c r="H5" s="524"/>
      <c r="N5" s="237" t="s">
        <v>1631</v>
      </c>
      <c r="O5">
        <f>+C4+C33+C62+C90+C119+C149+C180+C210+C237+C266+C298+C329+C359+C389+C419</f>
        <v>55</v>
      </c>
    </row>
    <row r="6" spans="1:15" ht="15" customHeight="1" x14ac:dyDescent="0.3">
      <c r="A6" s="479"/>
      <c r="B6" s="271" t="s">
        <v>1633</v>
      </c>
      <c r="C6" s="272">
        <v>8</v>
      </c>
      <c r="D6" s="497"/>
      <c r="E6" s="273">
        <f>+C6/C9</f>
        <v>0.21621621621621623</v>
      </c>
      <c r="F6" s="523"/>
      <c r="G6" s="523"/>
      <c r="H6" s="524"/>
      <c r="N6" s="237" t="s">
        <v>1643</v>
      </c>
      <c r="O6">
        <f>+C92+C150+C267+C299+C330</f>
        <v>7</v>
      </c>
    </row>
    <row r="7" spans="1:15" ht="15" customHeight="1" x14ac:dyDescent="0.3">
      <c r="A7" s="479"/>
      <c r="B7" s="271" t="s">
        <v>1666</v>
      </c>
      <c r="C7" s="272">
        <v>20</v>
      </c>
      <c r="D7" s="497"/>
      <c r="E7" s="273">
        <f>+C7/C9</f>
        <v>0.54054054054054057</v>
      </c>
      <c r="F7" s="523"/>
      <c r="G7" s="523"/>
      <c r="H7" s="524"/>
      <c r="N7" s="237" t="s">
        <v>1644</v>
      </c>
      <c r="O7">
        <f>+C5+C34+C63+C91+C120+C151+C181+C211+C238+C268+C300+C331+C360+C390+C420</f>
        <v>51</v>
      </c>
    </row>
    <row r="8" spans="1:15" ht="15" customHeight="1" thickBot="1" x14ac:dyDescent="0.35">
      <c r="A8" s="482"/>
      <c r="B8" s="274" t="s">
        <v>1712</v>
      </c>
      <c r="C8" s="275">
        <v>2</v>
      </c>
      <c r="D8" s="498"/>
      <c r="E8" s="276">
        <f>+C8/C9</f>
        <v>5.4054054054054057E-2</v>
      </c>
      <c r="F8" s="525"/>
      <c r="G8" s="525"/>
      <c r="H8" s="526"/>
      <c r="N8" s="237" t="s">
        <v>1633</v>
      </c>
      <c r="O8">
        <f>+C6+C35+C64+C93+C121+C152+C182+C212+C239+C269+C301+C332+C361+C391+C421</f>
        <v>131</v>
      </c>
    </row>
    <row r="9" spans="1:15" ht="14.4" hidden="1" customHeight="1" x14ac:dyDescent="0.3">
      <c r="A9" s="277"/>
      <c r="B9" s="278"/>
      <c r="C9" s="279">
        <f>SUM(C3:C8)</f>
        <v>37</v>
      </c>
      <c r="D9" s="280"/>
      <c r="E9" s="281">
        <f>SUM(E3:E8)</f>
        <v>1</v>
      </c>
      <c r="F9" s="282"/>
      <c r="G9" s="282"/>
      <c r="H9" s="282"/>
      <c r="N9" s="237" t="s">
        <v>1666</v>
      </c>
    </row>
    <row r="10" spans="1:15" ht="16.8" customHeight="1" thickBot="1" x14ac:dyDescent="0.3">
      <c r="A10" s="263" t="s">
        <v>1669</v>
      </c>
      <c r="B10" s="283" t="s">
        <v>1670</v>
      </c>
      <c r="C10" s="517"/>
      <c r="D10" s="517"/>
      <c r="E10" s="517"/>
      <c r="F10" s="517"/>
      <c r="G10" s="517"/>
      <c r="H10" s="518"/>
      <c r="N10" s="237" t="s">
        <v>1634</v>
      </c>
      <c r="O10">
        <f>+C8+C37+C95+C154+C271+C303+C334+C393+C423</f>
        <v>21</v>
      </c>
    </row>
    <row r="11" spans="1:15" ht="26.4" customHeight="1" x14ac:dyDescent="0.3">
      <c r="A11" s="475" t="s">
        <v>1668</v>
      </c>
      <c r="B11" s="284" t="s">
        <v>1672</v>
      </c>
      <c r="C11" s="285">
        <v>0</v>
      </c>
      <c r="D11" s="515">
        <f>SUM(C11:C14)</f>
        <v>37</v>
      </c>
      <c r="E11" s="286">
        <f>+C11/D11</f>
        <v>0</v>
      </c>
      <c r="F11" s="456"/>
      <c r="G11" s="457"/>
      <c r="H11" s="458"/>
      <c r="N11" s="237" t="s">
        <v>1666</v>
      </c>
      <c r="O11">
        <f>+C7+C36+C65+C94+C122+C153+C183+C213+C240+C270+C302+C333+C362+C392+C422</f>
        <v>263</v>
      </c>
    </row>
    <row r="12" spans="1:15" ht="18" customHeight="1" x14ac:dyDescent="0.3">
      <c r="A12" s="476"/>
      <c r="B12" s="287" t="s">
        <v>1673</v>
      </c>
      <c r="C12" s="272">
        <v>2</v>
      </c>
      <c r="D12" s="516"/>
      <c r="E12" s="273">
        <f>+C12/D11</f>
        <v>5.4054054054054057E-2</v>
      </c>
      <c r="F12" s="450"/>
      <c r="G12" s="451"/>
      <c r="H12" s="452"/>
      <c r="N12" s="237"/>
      <c r="O12">
        <f>SUM(O4:O11)</f>
        <v>555</v>
      </c>
    </row>
    <row r="13" spans="1:15" ht="18" customHeight="1" x14ac:dyDescent="0.3">
      <c r="A13" s="476"/>
      <c r="B13" s="287" t="s">
        <v>1674</v>
      </c>
      <c r="C13" s="272">
        <v>20</v>
      </c>
      <c r="D13" s="516"/>
      <c r="E13" s="273">
        <f>+C13/D11</f>
        <v>0.54054054054054057</v>
      </c>
      <c r="F13" s="450"/>
      <c r="G13" s="451"/>
      <c r="H13" s="452"/>
      <c r="K13" s="235"/>
      <c r="N13" s="237"/>
    </row>
    <row r="14" spans="1:15" ht="18" customHeight="1" thickBot="1" x14ac:dyDescent="0.35">
      <c r="A14" s="476"/>
      <c r="B14" s="287" t="s">
        <v>1675</v>
      </c>
      <c r="C14" s="272">
        <v>15</v>
      </c>
      <c r="D14" s="516"/>
      <c r="E14" s="273">
        <f>+C14/D11</f>
        <v>0.40540540540540543</v>
      </c>
      <c r="F14" s="450"/>
      <c r="G14" s="451"/>
      <c r="H14" s="452"/>
      <c r="N14" s="237"/>
    </row>
    <row r="15" spans="1:15" ht="19.8" customHeight="1" x14ac:dyDescent="0.3">
      <c r="A15" s="481" t="s">
        <v>1676</v>
      </c>
      <c r="B15" s="284" t="s">
        <v>1683</v>
      </c>
      <c r="C15" s="285">
        <v>0</v>
      </c>
      <c r="D15" s="473">
        <f>SUM(C15:C18)</f>
        <v>37</v>
      </c>
      <c r="E15" s="286">
        <f>+C15/D15</f>
        <v>0</v>
      </c>
      <c r="F15" s="456"/>
      <c r="G15" s="457"/>
      <c r="H15" s="458"/>
      <c r="N15" t="s">
        <v>1705</v>
      </c>
    </row>
    <row r="16" spans="1:15" ht="19.8" customHeight="1" x14ac:dyDescent="0.3">
      <c r="A16" s="479"/>
      <c r="B16" s="287" t="s">
        <v>1684</v>
      </c>
      <c r="C16" s="272">
        <v>0</v>
      </c>
      <c r="D16" s="477"/>
      <c r="E16" s="273">
        <f>+C16/D15</f>
        <v>0</v>
      </c>
      <c r="F16" s="450"/>
      <c r="G16" s="451"/>
      <c r="H16" s="452"/>
    </row>
    <row r="17" spans="1:15" ht="19.8" customHeight="1" x14ac:dyDescent="0.3">
      <c r="A17" s="479"/>
      <c r="B17" s="287" t="s">
        <v>1685</v>
      </c>
      <c r="C17" s="272">
        <v>4</v>
      </c>
      <c r="D17" s="477"/>
      <c r="E17" s="273">
        <f>+C17/D15</f>
        <v>0.10810810810810811</v>
      </c>
      <c r="F17" s="450"/>
      <c r="G17" s="451"/>
      <c r="H17" s="452"/>
      <c r="N17" t="s">
        <v>1679</v>
      </c>
      <c r="O17">
        <f>+C23+C318</f>
        <v>1</v>
      </c>
    </row>
    <row r="18" spans="1:15" ht="19.8" customHeight="1" thickBot="1" x14ac:dyDescent="0.35">
      <c r="A18" s="480"/>
      <c r="B18" s="288" t="s">
        <v>1686</v>
      </c>
      <c r="C18" s="289">
        <v>33</v>
      </c>
      <c r="D18" s="477"/>
      <c r="E18" s="290">
        <f>+C18/D15</f>
        <v>0.89189189189189189</v>
      </c>
      <c r="F18" s="450"/>
      <c r="G18" s="451"/>
      <c r="H18" s="452"/>
      <c r="N18" s="252" t="s">
        <v>1680</v>
      </c>
      <c r="O18">
        <f>+C24+C53+C81+C111+C138+C170+C199+C229+C256+C287+C319+C350+C378+C409+C439</f>
        <v>72</v>
      </c>
    </row>
    <row r="19" spans="1:15" ht="18" customHeight="1" x14ac:dyDescent="0.3">
      <c r="A19" s="481" t="s">
        <v>1677</v>
      </c>
      <c r="B19" s="284" t="s">
        <v>1703</v>
      </c>
      <c r="C19" s="285">
        <v>0</v>
      </c>
      <c r="D19" s="515">
        <f>SUM(C19:C22)</f>
        <v>37</v>
      </c>
      <c r="E19" s="286">
        <f>+C19/D19</f>
        <v>0</v>
      </c>
      <c r="F19" s="456"/>
      <c r="G19" s="457"/>
      <c r="H19" s="458"/>
      <c r="N19" t="s">
        <v>1681</v>
      </c>
      <c r="O19">
        <f>+C25+C54+C82+C112+C139+C171+C200+C230+C257+C288+C320+C351+C379+C410+C440</f>
        <v>212</v>
      </c>
    </row>
    <row r="20" spans="1:15" ht="18" customHeight="1" x14ac:dyDescent="0.3">
      <c r="A20" s="479"/>
      <c r="B20" s="287" t="s">
        <v>1688</v>
      </c>
      <c r="C20" s="272">
        <v>11</v>
      </c>
      <c r="D20" s="516"/>
      <c r="E20" s="273">
        <f>+C20/D19</f>
        <v>0.29729729729729731</v>
      </c>
      <c r="F20" s="450"/>
      <c r="G20" s="451"/>
      <c r="H20" s="452"/>
      <c r="N20" t="s">
        <v>1682</v>
      </c>
      <c r="O20">
        <f>+C26+C55+C83+C113+C140+C172+C201+C231+C258+C289+C321+C352+C380+C411+C441</f>
        <v>270</v>
      </c>
    </row>
    <row r="21" spans="1:15" ht="18" customHeight="1" x14ac:dyDescent="0.3">
      <c r="A21" s="479"/>
      <c r="B21" s="287" t="s">
        <v>1689</v>
      </c>
      <c r="C21" s="272">
        <v>4</v>
      </c>
      <c r="D21" s="516"/>
      <c r="E21" s="273">
        <f>+C21/D19</f>
        <v>0.10810810810810811</v>
      </c>
      <c r="F21" s="450"/>
      <c r="G21" s="451"/>
      <c r="H21" s="452"/>
      <c r="N21" s="237"/>
    </row>
    <row r="22" spans="1:15" ht="18" customHeight="1" thickBot="1" x14ac:dyDescent="0.35">
      <c r="A22" s="480"/>
      <c r="B22" s="288" t="s">
        <v>1690</v>
      </c>
      <c r="C22" s="289">
        <v>22</v>
      </c>
      <c r="D22" s="516"/>
      <c r="E22" s="290">
        <f>+C22/D19</f>
        <v>0.59459459459459463</v>
      </c>
      <c r="F22" s="450"/>
      <c r="G22" s="451"/>
      <c r="H22" s="452"/>
      <c r="N22" s="237"/>
    </row>
    <row r="23" spans="1:15" ht="17.399999999999999" customHeight="1" x14ac:dyDescent="0.3">
      <c r="A23" s="481" t="s">
        <v>1678</v>
      </c>
      <c r="B23" s="284" t="s">
        <v>1679</v>
      </c>
      <c r="C23" s="285">
        <v>0</v>
      </c>
      <c r="D23" s="473">
        <f>SUM(C23:C26)</f>
        <v>37</v>
      </c>
      <c r="E23" s="286">
        <f>+C23/D23</f>
        <v>0</v>
      </c>
      <c r="F23" s="456"/>
      <c r="G23" s="457"/>
      <c r="H23" s="458"/>
      <c r="N23" s="237"/>
    </row>
    <row r="24" spans="1:15" ht="46.8" x14ac:dyDescent="0.3">
      <c r="A24" s="479"/>
      <c r="B24" s="291" t="s">
        <v>1680</v>
      </c>
      <c r="C24" s="272">
        <v>2</v>
      </c>
      <c r="D24" s="477"/>
      <c r="E24" s="273">
        <f>+C24/D23</f>
        <v>5.4054054054054057E-2</v>
      </c>
      <c r="F24" s="450"/>
      <c r="G24" s="451"/>
      <c r="H24" s="452"/>
      <c r="N24" s="237"/>
    </row>
    <row r="25" spans="1:15" ht="17.399999999999999" customHeight="1" x14ac:dyDescent="0.3">
      <c r="A25" s="479"/>
      <c r="B25" s="287" t="s">
        <v>1681</v>
      </c>
      <c r="C25" s="272">
        <v>20</v>
      </c>
      <c r="D25" s="477"/>
      <c r="E25" s="273">
        <f>+C25/D23</f>
        <v>0.54054054054054057</v>
      </c>
      <c r="F25" s="450"/>
      <c r="G25" s="451"/>
      <c r="H25" s="452"/>
      <c r="N25" s="237"/>
    </row>
    <row r="26" spans="1:15" ht="17.399999999999999" customHeight="1" thickBot="1" x14ac:dyDescent="0.35">
      <c r="A26" s="482"/>
      <c r="B26" s="292" t="s">
        <v>1682</v>
      </c>
      <c r="C26" s="275">
        <v>15</v>
      </c>
      <c r="D26" s="483"/>
      <c r="E26" s="276">
        <f>+C26/D23</f>
        <v>0.40540540540540543</v>
      </c>
      <c r="F26" s="453"/>
      <c r="G26" s="454"/>
      <c r="H26" s="455"/>
      <c r="N26" s="237"/>
    </row>
    <row r="27" spans="1:15" x14ac:dyDescent="0.3">
      <c r="N27" s="237"/>
    </row>
    <row r="28" spans="1:15" x14ac:dyDescent="0.3">
      <c r="N28" s="237"/>
    </row>
    <row r="29" spans="1:15" ht="16.2" thickBot="1" x14ac:dyDescent="0.35">
      <c r="N29" s="237"/>
    </row>
    <row r="30" spans="1:15" ht="16.2" thickBot="1" x14ac:dyDescent="0.35">
      <c r="A30" s="493" t="s">
        <v>1667</v>
      </c>
      <c r="B30" s="494"/>
      <c r="C30" s="494"/>
      <c r="D30" s="494"/>
      <c r="E30" s="494"/>
      <c r="F30" s="494"/>
      <c r="G30" s="494"/>
      <c r="H30" s="495"/>
      <c r="N30" s="237"/>
    </row>
    <row r="31" spans="1:15" ht="47.4" thickBot="1" x14ac:dyDescent="0.3">
      <c r="A31" s="263" t="s">
        <v>1628</v>
      </c>
      <c r="B31" s="296" t="s">
        <v>1636</v>
      </c>
      <c r="C31" s="297" t="s">
        <v>1635</v>
      </c>
      <c r="D31" s="297" t="s">
        <v>1671</v>
      </c>
      <c r="E31" s="298" t="s">
        <v>1620</v>
      </c>
      <c r="F31" s="467" t="s">
        <v>1714</v>
      </c>
      <c r="G31" s="467"/>
      <c r="H31" s="468"/>
      <c r="N31" s="237"/>
    </row>
    <row r="32" spans="1:15" ht="14.4" customHeight="1" x14ac:dyDescent="0.3">
      <c r="A32" s="501" t="s">
        <v>1646</v>
      </c>
      <c r="B32" s="299" t="s">
        <v>1630</v>
      </c>
      <c r="C32" s="285">
        <v>2</v>
      </c>
      <c r="D32" s="528">
        <v>34</v>
      </c>
      <c r="E32" s="286">
        <f>+C32/C38</f>
        <v>5.8823529411764705E-2</v>
      </c>
      <c r="F32" s="456"/>
      <c r="G32" s="457"/>
      <c r="H32" s="458"/>
      <c r="N32" s="237"/>
    </row>
    <row r="33" spans="1:8" ht="14.4" customHeight="1" x14ac:dyDescent="0.3">
      <c r="A33" s="502"/>
      <c r="B33" s="271" t="s">
        <v>1631</v>
      </c>
      <c r="C33" s="272">
        <v>4</v>
      </c>
      <c r="D33" s="529"/>
      <c r="E33" s="273">
        <f>+C33/C38</f>
        <v>0.11764705882352941</v>
      </c>
      <c r="F33" s="450"/>
      <c r="G33" s="451"/>
      <c r="H33" s="452"/>
    </row>
    <row r="34" spans="1:8" ht="14.4" customHeight="1" x14ac:dyDescent="0.3">
      <c r="A34" s="502"/>
      <c r="B34" s="271" t="s">
        <v>1632</v>
      </c>
      <c r="C34" s="272">
        <v>2</v>
      </c>
      <c r="D34" s="529"/>
      <c r="E34" s="273">
        <f>+C34/C38</f>
        <v>5.8823529411764705E-2</v>
      </c>
      <c r="F34" s="450"/>
      <c r="G34" s="451"/>
      <c r="H34" s="452"/>
    </row>
    <row r="35" spans="1:8" ht="14.4" customHeight="1" x14ac:dyDescent="0.3">
      <c r="A35" s="502"/>
      <c r="B35" s="271" t="s">
        <v>1633</v>
      </c>
      <c r="C35" s="272">
        <v>12</v>
      </c>
      <c r="D35" s="529"/>
      <c r="E35" s="273">
        <f>+C35/C38</f>
        <v>0.35294117647058826</v>
      </c>
      <c r="F35" s="450"/>
      <c r="G35" s="451"/>
      <c r="H35" s="452"/>
    </row>
    <row r="36" spans="1:8" ht="14.4" customHeight="1" x14ac:dyDescent="0.3">
      <c r="A36" s="502"/>
      <c r="B36" s="271" t="s">
        <v>1666</v>
      </c>
      <c r="C36" s="272">
        <v>13</v>
      </c>
      <c r="D36" s="529"/>
      <c r="E36" s="273">
        <f>+C36/C38</f>
        <v>0.38235294117647056</v>
      </c>
      <c r="F36" s="450"/>
      <c r="G36" s="451"/>
      <c r="H36" s="452"/>
    </row>
    <row r="37" spans="1:8" ht="14.4" customHeight="1" thickBot="1" x14ac:dyDescent="0.35">
      <c r="A37" s="527"/>
      <c r="B37" s="274" t="s">
        <v>1712</v>
      </c>
      <c r="C37" s="275">
        <v>1</v>
      </c>
      <c r="D37" s="530"/>
      <c r="E37" s="276">
        <f>+C37/C38</f>
        <v>2.9411764705882353E-2</v>
      </c>
      <c r="F37" s="453"/>
      <c r="G37" s="454"/>
      <c r="H37" s="455"/>
    </row>
    <row r="38" spans="1:8" ht="16.2" hidden="1" thickBot="1" x14ac:dyDescent="0.35">
      <c r="B38" s="300"/>
      <c r="C38" s="279">
        <f>SUM(C32:C37)</f>
        <v>34</v>
      </c>
      <c r="D38" s="280"/>
      <c r="E38" s="281">
        <f>SUM(E32:E37)</f>
        <v>1</v>
      </c>
      <c r="F38" s="282"/>
      <c r="G38" s="282"/>
      <c r="H38" s="282"/>
    </row>
    <row r="39" spans="1:8" ht="16.2" thickBot="1" x14ac:dyDescent="0.3">
      <c r="A39" s="301" t="s">
        <v>1669</v>
      </c>
      <c r="B39" s="302" t="s">
        <v>1670</v>
      </c>
      <c r="C39" s="472"/>
      <c r="D39" s="473"/>
      <c r="E39" s="473"/>
      <c r="F39" s="473"/>
      <c r="G39" s="473"/>
      <c r="H39" s="474"/>
    </row>
    <row r="40" spans="1:8" ht="17.399999999999999" customHeight="1" x14ac:dyDescent="0.3">
      <c r="A40" s="531" t="s">
        <v>1668</v>
      </c>
      <c r="B40" s="284" t="s">
        <v>1672</v>
      </c>
      <c r="C40" s="322">
        <v>0</v>
      </c>
      <c r="D40" s="472">
        <f>SUM(C40:C43)</f>
        <v>34</v>
      </c>
      <c r="E40" s="286">
        <f>+C40/D40</f>
        <v>0</v>
      </c>
      <c r="F40" s="456"/>
      <c r="G40" s="457"/>
      <c r="H40" s="458"/>
    </row>
    <row r="41" spans="1:8" ht="17.399999999999999" customHeight="1" x14ac:dyDescent="0.3">
      <c r="A41" s="532"/>
      <c r="B41" s="287" t="s">
        <v>1673</v>
      </c>
      <c r="C41" s="323">
        <v>5</v>
      </c>
      <c r="D41" s="499"/>
      <c r="E41" s="273">
        <f>+C41/D40</f>
        <v>0.14705882352941177</v>
      </c>
      <c r="F41" s="450"/>
      <c r="G41" s="451"/>
      <c r="H41" s="452"/>
    </row>
    <row r="42" spans="1:8" ht="17.399999999999999" customHeight="1" x14ac:dyDescent="0.3">
      <c r="A42" s="532"/>
      <c r="B42" s="287" t="s">
        <v>1674</v>
      </c>
      <c r="C42" s="323">
        <v>7</v>
      </c>
      <c r="D42" s="499"/>
      <c r="E42" s="273">
        <f>+C42/D40</f>
        <v>0.20588235294117646</v>
      </c>
      <c r="F42" s="450"/>
      <c r="G42" s="451"/>
      <c r="H42" s="452"/>
    </row>
    <row r="43" spans="1:8" ht="17.399999999999999" customHeight="1" thickBot="1" x14ac:dyDescent="0.35">
      <c r="A43" s="532"/>
      <c r="B43" s="287" t="s">
        <v>1675</v>
      </c>
      <c r="C43" s="324">
        <v>22</v>
      </c>
      <c r="D43" s="499"/>
      <c r="E43" s="273">
        <f>+C43/D40</f>
        <v>0.6470588235294118</v>
      </c>
      <c r="F43" s="450"/>
      <c r="G43" s="451"/>
      <c r="H43" s="452"/>
    </row>
    <row r="44" spans="1:8" ht="16.2" customHeight="1" x14ac:dyDescent="0.3">
      <c r="A44" s="469" t="s">
        <v>1676</v>
      </c>
      <c r="B44" s="284" t="s">
        <v>1683</v>
      </c>
      <c r="C44" s="269">
        <v>2</v>
      </c>
      <c r="D44" s="473">
        <f>SUM(C44:C47)</f>
        <v>34</v>
      </c>
      <c r="E44" s="270">
        <f>+C44/D44</f>
        <v>5.8823529411764705E-2</v>
      </c>
      <c r="F44" s="456"/>
      <c r="G44" s="457"/>
      <c r="H44" s="458"/>
    </row>
    <row r="45" spans="1:8" ht="16.2" customHeight="1" x14ac:dyDescent="0.3">
      <c r="A45" s="470"/>
      <c r="B45" s="287" t="s">
        <v>1684</v>
      </c>
      <c r="C45" s="272">
        <v>2</v>
      </c>
      <c r="D45" s="477"/>
      <c r="E45" s="273">
        <f>+C45/D44</f>
        <v>5.8823529411764705E-2</v>
      </c>
      <c r="F45" s="450"/>
      <c r="G45" s="451"/>
      <c r="H45" s="452"/>
    </row>
    <row r="46" spans="1:8" ht="16.2" customHeight="1" x14ac:dyDescent="0.3">
      <c r="A46" s="470"/>
      <c r="B46" s="287" t="s">
        <v>1685</v>
      </c>
      <c r="C46" s="272">
        <v>4</v>
      </c>
      <c r="D46" s="477"/>
      <c r="E46" s="273">
        <f>+C46/D44</f>
        <v>0.11764705882352941</v>
      </c>
      <c r="F46" s="450"/>
      <c r="G46" s="451"/>
      <c r="H46" s="452"/>
    </row>
    <row r="47" spans="1:8" ht="16.2" customHeight="1" thickBot="1" x14ac:dyDescent="0.35">
      <c r="A47" s="514"/>
      <c r="B47" s="288" t="s">
        <v>1686</v>
      </c>
      <c r="C47" s="289">
        <v>26</v>
      </c>
      <c r="D47" s="477"/>
      <c r="E47" s="290">
        <f>+C47/D44</f>
        <v>0.76470588235294112</v>
      </c>
      <c r="F47" s="450"/>
      <c r="G47" s="451"/>
      <c r="H47" s="452"/>
    </row>
    <row r="48" spans="1:8" ht="16.8" customHeight="1" x14ac:dyDescent="0.3">
      <c r="A48" s="469" t="s">
        <v>1677</v>
      </c>
      <c r="B48" s="284" t="s">
        <v>1703</v>
      </c>
      <c r="C48" s="285">
        <v>0</v>
      </c>
      <c r="D48" s="473">
        <f>SUM(C48:C51)</f>
        <v>34</v>
      </c>
      <c r="E48" s="286">
        <f>+C48/D48</f>
        <v>0</v>
      </c>
      <c r="F48" s="456"/>
      <c r="G48" s="457"/>
      <c r="H48" s="458"/>
    </row>
    <row r="49" spans="1:8" ht="16.8" customHeight="1" x14ac:dyDescent="0.3">
      <c r="A49" s="470"/>
      <c r="B49" s="287" t="s">
        <v>1688</v>
      </c>
      <c r="C49" s="272">
        <v>1</v>
      </c>
      <c r="D49" s="477"/>
      <c r="E49" s="273">
        <f>+C49/D48</f>
        <v>2.9411764705882353E-2</v>
      </c>
      <c r="F49" s="450"/>
      <c r="G49" s="451"/>
      <c r="H49" s="452"/>
    </row>
    <row r="50" spans="1:8" ht="16.8" customHeight="1" x14ac:dyDescent="0.3">
      <c r="A50" s="470"/>
      <c r="B50" s="287" t="s">
        <v>1689</v>
      </c>
      <c r="C50" s="272">
        <v>2</v>
      </c>
      <c r="D50" s="477"/>
      <c r="E50" s="273">
        <f>+C50/D48</f>
        <v>5.8823529411764705E-2</v>
      </c>
      <c r="F50" s="450"/>
      <c r="G50" s="451"/>
      <c r="H50" s="452"/>
    </row>
    <row r="51" spans="1:8" ht="16.8" customHeight="1" thickBot="1" x14ac:dyDescent="0.35">
      <c r="A51" s="514"/>
      <c r="B51" s="288" t="s">
        <v>1690</v>
      </c>
      <c r="C51" s="289">
        <v>31</v>
      </c>
      <c r="D51" s="477"/>
      <c r="E51" s="290">
        <f>+C51/D48</f>
        <v>0.91176470588235292</v>
      </c>
      <c r="F51" s="450"/>
      <c r="G51" s="451"/>
      <c r="H51" s="452"/>
    </row>
    <row r="52" spans="1:8" ht="16.8" customHeight="1" x14ac:dyDescent="0.3">
      <c r="A52" s="469" t="s">
        <v>1678</v>
      </c>
      <c r="B52" s="284" t="s">
        <v>1679</v>
      </c>
      <c r="C52" s="285">
        <v>0</v>
      </c>
      <c r="D52" s="473">
        <f>SUM(C52:C55)</f>
        <v>34</v>
      </c>
      <c r="E52" s="286">
        <f>+C52/D52</f>
        <v>0</v>
      </c>
      <c r="F52" s="456"/>
      <c r="G52" s="457"/>
      <c r="H52" s="458"/>
    </row>
    <row r="53" spans="1:8" ht="46.8" x14ac:dyDescent="0.3">
      <c r="A53" s="470"/>
      <c r="B53" s="291" t="s">
        <v>1680</v>
      </c>
      <c r="C53" s="272">
        <v>5</v>
      </c>
      <c r="D53" s="477"/>
      <c r="E53" s="273">
        <f>+C53/D52</f>
        <v>0.14705882352941177</v>
      </c>
      <c r="F53" s="450"/>
      <c r="G53" s="451"/>
      <c r="H53" s="452"/>
    </row>
    <row r="54" spans="1:8" ht="16.8" customHeight="1" x14ac:dyDescent="0.3">
      <c r="A54" s="470"/>
      <c r="B54" s="287" t="s">
        <v>1681</v>
      </c>
      <c r="C54" s="272">
        <v>7</v>
      </c>
      <c r="D54" s="477"/>
      <c r="E54" s="273">
        <f>+C54/D52</f>
        <v>0.20588235294117646</v>
      </c>
      <c r="F54" s="450"/>
      <c r="G54" s="451"/>
      <c r="H54" s="452"/>
    </row>
    <row r="55" spans="1:8" ht="16.8" customHeight="1" thickBot="1" x14ac:dyDescent="0.35">
      <c r="A55" s="471"/>
      <c r="B55" s="292" t="s">
        <v>1682</v>
      </c>
      <c r="C55" s="275">
        <v>22</v>
      </c>
      <c r="D55" s="483"/>
      <c r="E55" s="276">
        <f>+C55/D52</f>
        <v>0.6470588235294118</v>
      </c>
      <c r="F55" s="453"/>
      <c r="G55" s="454"/>
      <c r="H55" s="455"/>
    </row>
    <row r="56" spans="1:8" x14ac:dyDescent="0.3">
      <c r="A56" s="303"/>
      <c r="B56" s="304"/>
      <c r="C56" s="305"/>
      <c r="D56" s="305"/>
      <c r="E56" s="306"/>
      <c r="F56" s="307"/>
      <c r="G56" s="307"/>
      <c r="H56" s="307"/>
    </row>
    <row r="57" spans="1:8" x14ac:dyDescent="0.3">
      <c r="A57" s="303"/>
      <c r="B57" s="304"/>
      <c r="C57" s="305"/>
      <c r="D57" s="305"/>
      <c r="E57" s="306"/>
      <c r="F57" s="307"/>
      <c r="G57" s="307"/>
      <c r="H57" s="307"/>
    </row>
    <row r="58" spans="1:8" ht="16.2" thickBot="1" x14ac:dyDescent="0.35">
      <c r="A58" s="303"/>
      <c r="B58" s="304"/>
      <c r="C58" s="305"/>
      <c r="D58" s="305"/>
      <c r="E58" s="306"/>
      <c r="F58" s="307"/>
      <c r="G58" s="307"/>
      <c r="H58" s="307"/>
    </row>
    <row r="59" spans="1:8" ht="16.2" thickBot="1" x14ac:dyDescent="0.35">
      <c r="A59" s="493" t="s">
        <v>1667</v>
      </c>
      <c r="B59" s="494"/>
      <c r="C59" s="494"/>
      <c r="D59" s="494"/>
      <c r="E59" s="494"/>
      <c r="F59" s="494"/>
      <c r="G59" s="494"/>
      <c r="H59" s="495"/>
    </row>
    <row r="60" spans="1:8" ht="47.4" thickBot="1" x14ac:dyDescent="0.3">
      <c r="A60" s="308" t="s">
        <v>1628</v>
      </c>
      <c r="B60" s="296" t="s">
        <v>1637</v>
      </c>
      <c r="C60" s="297" t="s">
        <v>1635</v>
      </c>
      <c r="D60" s="297" t="s">
        <v>1671</v>
      </c>
      <c r="E60" s="298" t="s">
        <v>1620</v>
      </c>
      <c r="F60" s="467" t="s">
        <v>1714</v>
      </c>
      <c r="G60" s="467"/>
      <c r="H60" s="468"/>
    </row>
    <row r="61" spans="1:8" ht="18" customHeight="1" x14ac:dyDescent="0.3">
      <c r="A61" s="507" t="s">
        <v>1691</v>
      </c>
      <c r="B61" s="299" t="s">
        <v>1630</v>
      </c>
      <c r="C61" s="272">
        <v>3</v>
      </c>
      <c r="D61" s="497">
        <f>SUM(C61:C65)</f>
        <v>32</v>
      </c>
      <c r="E61" s="273">
        <f>+C61/C66</f>
        <v>9.375E-2</v>
      </c>
      <c r="F61" s="447"/>
      <c r="G61" s="448"/>
      <c r="H61" s="449"/>
    </row>
    <row r="62" spans="1:8" ht="18" customHeight="1" x14ac:dyDescent="0.3">
      <c r="A62" s="508"/>
      <c r="B62" s="271" t="s">
        <v>1631</v>
      </c>
      <c r="C62" s="272">
        <v>5</v>
      </c>
      <c r="D62" s="497"/>
      <c r="E62" s="273">
        <f>+C62/C66</f>
        <v>0.15625</v>
      </c>
      <c r="F62" s="450"/>
      <c r="G62" s="451"/>
      <c r="H62" s="452"/>
    </row>
    <row r="63" spans="1:8" ht="18" customHeight="1" x14ac:dyDescent="0.3">
      <c r="A63" s="508"/>
      <c r="B63" s="271" t="s">
        <v>1632</v>
      </c>
      <c r="C63" s="272">
        <v>2</v>
      </c>
      <c r="D63" s="497"/>
      <c r="E63" s="273">
        <f>+C63/C66</f>
        <v>6.25E-2</v>
      </c>
      <c r="F63" s="450"/>
      <c r="G63" s="451"/>
      <c r="H63" s="452"/>
    </row>
    <row r="64" spans="1:8" ht="18" customHeight="1" x14ac:dyDescent="0.3">
      <c r="A64" s="508"/>
      <c r="B64" s="271" t="s">
        <v>1633</v>
      </c>
      <c r="C64" s="272">
        <v>11</v>
      </c>
      <c r="D64" s="497"/>
      <c r="E64" s="273">
        <f>+C64/C66</f>
        <v>0.34375</v>
      </c>
      <c r="F64" s="450"/>
      <c r="G64" s="451"/>
      <c r="H64" s="452"/>
    </row>
    <row r="65" spans="1:8" ht="18" customHeight="1" thickBot="1" x14ac:dyDescent="0.35">
      <c r="A65" s="508"/>
      <c r="B65" s="274" t="s">
        <v>1666</v>
      </c>
      <c r="C65" s="275">
        <v>11</v>
      </c>
      <c r="D65" s="498"/>
      <c r="E65" s="276">
        <f>+C65/C66</f>
        <v>0.34375</v>
      </c>
      <c r="F65" s="453"/>
      <c r="G65" s="454"/>
      <c r="H65" s="455"/>
    </row>
    <row r="66" spans="1:8" ht="22.8" hidden="1" customHeight="1" thickBot="1" x14ac:dyDescent="0.35">
      <c r="A66" s="278"/>
      <c r="B66" s="261"/>
      <c r="C66" s="294">
        <f>SUM(C61:C65)</f>
        <v>32</v>
      </c>
    </row>
    <row r="67" spans="1:8" ht="15.6" customHeight="1" thickBot="1" x14ac:dyDescent="0.3">
      <c r="A67" s="263" t="s">
        <v>1669</v>
      </c>
      <c r="B67" s="309" t="s">
        <v>1670</v>
      </c>
      <c r="C67" s="472"/>
      <c r="D67" s="473"/>
      <c r="E67" s="473"/>
      <c r="F67" s="473"/>
      <c r="G67" s="473"/>
      <c r="H67" s="474"/>
    </row>
    <row r="68" spans="1:8" ht="19.8" customHeight="1" x14ac:dyDescent="0.3">
      <c r="A68" s="475" t="s">
        <v>1668</v>
      </c>
      <c r="B68" s="310" t="s">
        <v>1672</v>
      </c>
      <c r="C68" s="285">
        <v>0</v>
      </c>
      <c r="D68" s="473">
        <f>SUM(C68:C71)</f>
        <v>32</v>
      </c>
      <c r="E68" s="286">
        <f>+C68/D68</f>
        <v>0</v>
      </c>
      <c r="F68" s="456"/>
      <c r="G68" s="457"/>
      <c r="H68" s="458"/>
    </row>
    <row r="69" spans="1:8" ht="19.8" customHeight="1" x14ac:dyDescent="0.3">
      <c r="A69" s="476"/>
      <c r="B69" s="311" t="s">
        <v>1673</v>
      </c>
      <c r="C69" s="272">
        <v>3</v>
      </c>
      <c r="D69" s="477"/>
      <c r="E69" s="273">
        <f>+C69/D68</f>
        <v>9.375E-2</v>
      </c>
      <c r="F69" s="450"/>
      <c r="G69" s="451"/>
      <c r="H69" s="452"/>
    </row>
    <row r="70" spans="1:8" ht="19.8" customHeight="1" x14ac:dyDescent="0.3">
      <c r="A70" s="476"/>
      <c r="B70" s="311" t="s">
        <v>1674</v>
      </c>
      <c r="C70" s="272">
        <v>10</v>
      </c>
      <c r="D70" s="477"/>
      <c r="E70" s="273">
        <f>+C70/D68</f>
        <v>0.3125</v>
      </c>
      <c r="F70" s="450"/>
      <c r="G70" s="451"/>
      <c r="H70" s="452"/>
    </row>
    <row r="71" spans="1:8" ht="19.8" customHeight="1" thickBot="1" x14ac:dyDescent="0.35">
      <c r="A71" s="492"/>
      <c r="B71" s="312" t="s">
        <v>1675</v>
      </c>
      <c r="C71" s="275">
        <v>19</v>
      </c>
      <c r="D71" s="483"/>
      <c r="E71" s="276">
        <f>+C71/D68</f>
        <v>0.59375</v>
      </c>
      <c r="F71" s="453"/>
      <c r="G71" s="454"/>
      <c r="H71" s="455"/>
    </row>
    <row r="72" spans="1:8" ht="19.8" customHeight="1" x14ac:dyDescent="0.3">
      <c r="A72" s="481" t="s">
        <v>1676</v>
      </c>
      <c r="B72" s="310" t="s">
        <v>1683</v>
      </c>
      <c r="C72" s="285">
        <v>1</v>
      </c>
      <c r="D72" s="473">
        <f>SUM(C72:C75)</f>
        <v>32</v>
      </c>
      <c r="E72" s="286">
        <f>+C72/D72</f>
        <v>3.125E-2</v>
      </c>
      <c r="F72" s="456"/>
      <c r="G72" s="457"/>
      <c r="H72" s="458"/>
    </row>
    <row r="73" spans="1:8" ht="19.8" customHeight="1" x14ac:dyDescent="0.3">
      <c r="A73" s="479"/>
      <c r="B73" s="311" t="s">
        <v>1684</v>
      </c>
      <c r="C73" s="272">
        <v>0</v>
      </c>
      <c r="D73" s="477"/>
      <c r="E73" s="273">
        <f>+C73/D72</f>
        <v>0</v>
      </c>
      <c r="F73" s="450"/>
      <c r="G73" s="451"/>
      <c r="H73" s="452"/>
    </row>
    <row r="74" spans="1:8" ht="19.8" customHeight="1" x14ac:dyDescent="0.3">
      <c r="A74" s="479"/>
      <c r="B74" s="311" t="s">
        <v>1685</v>
      </c>
      <c r="C74" s="272">
        <v>5</v>
      </c>
      <c r="D74" s="477"/>
      <c r="E74" s="273">
        <f>+C74/D72</f>
        <v>0.15625</v>
      </c>
      <c r="F74" s="450"/>
      <c r="G74" s="451"/>
      <c r="H74" s="452"/>
    </row>
    <row r="75" spans="1:8" ht="19.8" customHeight="1" thickBot="1" x14ac:dyDescent="0.35">
      <c r="A75" s="482"/>
      <c r="B75" s="312" t="s">
        <v>1686</v>
      </c>
      <c r="C75" s="275">
        <v>26</v>
      </c>
      <c r="D75" s="483"/>
      <c r="E75" s="276">
        <f>+C75/D72</f>
        <v>0.8125</v>
      </c>
      <c r="F75" s="453"/>
      <c r="G75" s="454"/>
      <c r="H75" s="455"/>
    </row>
    <row r="76" spans="1:8" ht="19.8" customHeight="1" x14ac:dyDescent="0.3">
      <c r="A76" s="481" t="s">
        <v>1677</v>
      </c>
      <c r="B76" s="310" t="s">
        <v>1703</v>
      </c>
      <c r="C76" s="285">
        <v>0</v>
      </c>
      <c r="D76" s="473">
        <f>SUM(C76:C79)</f>
        <v>32</v>
      </c>
      <c r="E76" s="286">
        <f>+C76/D76</f>
        <v>0</v>
      </c>
      <c r="F76" s="456"/>
      <c r="G76" s="457"/>
      <c r="H76" s="458"/>
    </row>
    <row r="77" spans="1:8" ht="19.8" customHeight="1" x14ac:dyDescent="0.3">
      <c r="A77" s="479"/>
      <c r="B77" s="311" t="s">
        <v>1688</v>
      </c>
      <c r="C77" s="272">
        <v>2</v>
      </c>
      <c r="D77" s="477"/>
      <c r="E77" s="273">
        <f>+C77/D76</f>
        <v>6.25E-2</v>
      </c>
      <c r="F77" s="450"/>
      <c r="G77" s="451"/>
      <c r="H77" s="452"/>
    </row>
    <row r="78" spans="1:8" ht="19.8" customHeight="1" x14ac:dyDescent="0.3">
      <c r="A78" s="479"/>
      <c r="B78" s="311" t="s">
        <v>1689</v>
      </c>
      <c r="C78" s="272">
        <v>4</v>
      </c>
      <c r="D78" s="477"/>
      <c r="E78" s="273">
        <f>+C78/D76</f>
        <v>0.125</v>
      </c>
      <c r="F78" s="450"/>
      <c r="G78" s="451"/>
      <c r="H78" s="452"/>
    </row>
    <row r="79" spans="1:8" ht="19.8" customHeight="1" thickBot="1" x14ac:dyDescent="0.35">
      <c r="A79" s="480"/>
      <c r="B79" s="313" t="s">
        <v>1690</v>
      </c>
      <c r="C79" s="289">
        <v>26</v>
      </c>
      <c r="D79" s="477"/>
      <c r="E79" s="290">
        <f>+C79/D76</f>
        <v>0.8125</v>
      </c>
      <c r="F79" s="450"/>
      <c r="G79" s="451"/>
      <c r="H79" s="452"/>
    </row>
    <row r="80" spans="1:8" ht="20.399999999999999" customHeight="1" x14ac:dyDescent="0.3">
      <c r="A80" s="481" t="s">
        <v>1678</v>
      </c>
      <c r="B80" s="310" t="s">
        <v>1679</v>
      </c>
      <c r="C80" s="285">
        <v>0</v>
      </c>
      <c r="D80" s="473">
        <f>SUM(C80:C83)</f>
        <v>32</v>
      </c>
      <c r="E80" s="286">
        <f>+C80/D80</f>
        <v>0</v>
      </c>
      <c r="F80" s="456"/>
      <c r="G80" s="457"/>
      <c r="H80" s="458"/>
    </row>
    <row r="81" spans="1:8" ht="45" customHeight="1" x14ac:dyDescent="0.3">
      <c r="A81" s="479"/>
      <c r="B81" s="314" t="s">
        <v>1680</v>
      </c>
      <c r="C81" s="272">
        <v>3</v>
      </c>
      <c r="D81" s="477"/>
      <c r="E81" s="273">
        <f>+C81/D80</f>
        <v>9.375E-2</v>
      </c>
      <c r="F81" s="450"/>
      <c r="G81" s="451"/>
      <c r="H81" s="452"/>
    </row>
    <row r="82" spans="1:8" ht="16.8" customHeight="1" x14ac:dyDescent="0.3">
      <c r="A82" s="479"/>
      <c r="B82" s="311" t="s">
        <v>1681</v>
      </c>
      <c r="C82" s="272">
        <v>10</v>
      </c>
      <c r="D82" s="477"/>
      <c r="E82" s="273">
        <f>+C82/D80</f>
        <v>0.3125</v>
      </c>
      <c r="F82" s="450"/>
      <c r="G82" s="451"/>
      <c r="H82" s="452"/>
    </row>
    <row r="83" spans="1:8" ht="16.8" customHeight="1" thickBot="1" x14ac:dyDescent="0.35">
      <c r="A83" s="482"/>
      <c r="B83" s="312" t="s">
        <v>1682</v>
      </c>
      <c r="C83" s="275">
        <v>19</v>
      </c>
      <c r="D83" s="483"/>
      <c r="E83" s="276">
        <f>+C83/D80</f>
        <v>0.59375</v>
      </c>
      <c r="F83" s="453"/>
      <c r="G83" s="454"/>
      <c r="H83" s="455"/>
    </row>
    <row r="84" spans="1:8" x14ac:dyDescent="0.3">
      <c r="B84" s="261"/>
    </row>
    <row r="85" spans="1:8" x14ac:dyDescent="0.3">
      <c r="B85" s="261"/>
    </row>
    <row r="86" spans="1:8" ht="16.2" thickBot="1" x14ac:dyDescent="0.35">
      <c r="B86" s="261"/>
    </row>
    <row r="87" spans="1:8" ht="16.2" thickBot="1" x14ac:dyDescent="0.35">
      <c r="A87" s="464" t="s">
        <v>1667</v>
      </c>
      <c r="B87" s="465"/>
      <c r="C87" s="465"/>
      <c r="D87" s="465"/>
      <c r="E87" s="465"/>
      <c r="F87" s="465"/>
      <c r="G87" s="465"/>
      <c r="H87" s="466"/>
    </row>
    <row r="88" spans="1:8" ht="46.8" x14ac:dyDescent="0.25">
      <c r="A88" s="315" t="s">
        <v>1628</v>
      </c>
      <c r="B88" s="316" t="s">
        <v>1638</v>
      </c>
      <c r="C88" s="317" t="s">
        <v>1635</v>
      </c>
      <c r="D88" s="318" t="s">
        <v>1671</v>
      </c>
      <c r="E88" s="319" t="s">
        <v>1620</v>
      </c>
      <c r="F88" s="490" t="s">
        <v>1714</v>
      </c>
      <c r="G88" s="490"/>
      <c r="H88" s="491"/>
    </row>
    <row r="89" spans="1:8" ht="18.600000000000001" customHeight="1" x14ac:dyDescent="0.3">
      <c r="A89" s="470" t="s">
        <v>1692</v>
      </c>
      <c r="B89" s="271" t="s">
        <v>1630</v>
      </c>
      <c r="C89" s="272">
        <v>2</v>
      </c>
      <c r="D89" s="512">
        <f>SUM(C89:C95)</f>
        <v>47</v>
      </c>
      <c r="E89" s="273">
        <f>+C89/C96</f>
        <v>4.2553191489361701E-2</v>
      </c>
      <c r="F89" s="447"/>
      <c r="G89" s="448"/>
      <c r="H89" s="449"/>
    </row>
    <row r="90" spans="1:8" ht="18.600000000000001" customHeight="1" x14ac:dyDescent="0.3">
      <c r="A90" s="470"/>
      <c r="B90" s="271" t="s">
        <v>1631</v>
      </c>
      <c r="C90" s="272">
        <v>3</v>
      </c>
      <c r="D90" s="488"/>
      <c r="E90" s="273">
        <f>+C90/C96</f>
        <v>6.3829787234042548E-2</v>
      </c>
      <c r="F90" s="450"/>
      <c r="G90" s="451"/>
      <c r="H90" s="452"/>
    </row>
    <row r="91" spans="1:8" ht="18.600000000000001" customHeight="1" x14ac:dyDescent="0.3">
      <c r="A91" s="470"/>
      <c r="B91" s="271" t="s">
        <v>1632</v>
      </c>
      <c r="C91" s="272">
        <v>5</v>
      </c>
      <c r="D91" s="488"/>
      <c r="E91" s="273">
        <f>+C91/C96</f>
        <v>0.10638297872340426</v>
      </c>
      <c r="F91" s="450"/>
      <c r="G91" s="451"/>
      <c r="H91" s="452"/>
    </row>
    <row r="92" spans="1:8" ht="18.600000000000001" customHeight="1" x14ac:dyDescent="0.3">
      <c r="A92" s="470"/>
      <c r="B92" s="271" t="s">
        <v>1639</v>
      </c>
      <c r="C92" s="272">
        <v>2</v>
      </c>
      <c r="D92" s="488"/>
      <c r="E92" s="273">
        <f>+C92/C96</f>
        <v>4.2553191489361701E-2</v>
      </c>
      <c r="F92" s="450"/>
      <c r="G92" s="451"/>
      <c r="H92" s="452"/>
    </row>
    <row r="93" spans="1:8" ht="18.600000000000001" customHeight="1" x14ac:dyDescent="0.3">
      <c r="A93" s="470"/>
      <c r="B93" s="271" t="s">
        <v>1633</v>
      </c>
      <c r="C93" s="272">
        <v>8</v>
      </c>
      <c r="D93" s="488"/>
      <c r="E93" s="273">
        <f>+C93/C96</f>
        <v>0.1702127659574468</v>
      </c>
      <c r="F93" s="450"/>
      <c r="G93" s="451"/>
      <c r="H93" s="452"/>
    </row>
    <row r="94" spans="1:8" ht="18.600000000000001" customHeight="1" x14ac:dyDescent="0.3">
      <c r="A94" s="470"/>
      <c r="B94" s="271" t="s">
        <v>1666</v>
      </c>
      <c r="C94" s="272">
        <v>24</v>
      </c>
      <c r="D94" s="488"/>
      <c r="E94" s="273">
        <f>+C94/C96</f>
        <v>0.51063829787234039</v>
      </c>
      <c r="F94" s="450"/>
      <c r="G94" s="451"/>
      <c r="H94" s="452"/>
    </row>
    <row r="95" spans="1:8" ht="18.600000000000001" customHeight="1" thickBot="1" x14ac:dyDescent="0.35">
      <c r="A95" s="471"/>
      <c r="B95" s="274" t="s">
        <v>1712</v>
      </c>
      <c r="C95" s="275">
        <v>3</v>
      </c>
      <c r="D95" s="489"/>
      <c r="E95" s="276">
        <f>+C95/C96</f>
        <v>6.3829787234042548E-2</v>
      </c>
      <c r="F95" s="453"/>
      <c r="G95" s="454"/>
      <c r="H95" s="455"/>
    </row>
    <row r="96" spans="1:8" ht="18.600000000000001" hidden="1" customHeight="1" thickBot="1" x14ac:dyDescent="0.35">
      <c r="B96" s="278"/>
      <c r="C96" s="294">
        <f>SUM(C89:C95)</f>
        <v>47</v>
      </c>
      <c r="E96" s="295">
        <f>SUM(E89:E95)</f>
        <v>0.99999999999999989</v>
      </c>
    </row>
    <row r="97" spans="1:8" ht="18.600000000000001" customHeight="1" thickBot="1" x14ac:dyDescent="0.3">
      <c r="A97" s="263" t="s">
        <v>1669</v>
      </c>
      <c r="B97" s="309" t="s">
        <v>1670</v>
      </c>
      <c r="C97" s="472"/>
      <c r="D97" s="473"/>
      <c r="E97" s="473"/>
      <c r="F97" s="473"/>
      <c r="G97" s="473"/>
      <c r="H97" s="474"/>
    </row>
    <row r="98" spans="1:8" ht="19.8" customHeight="1" x14ac:dyDescent="0.3">
      <c r="A98" s="475" t="s">
        <v>1668</v>
      </c>
      <c r="B98" s="310" t="s">
        <v>1672</v>
      </c>
      <c r="C98" s="285">
        <v>0</v>
      </c>
      <c r="D98" s="473">
        <f>SUM(C98:C101)</f>
        <v>47</v>
      </c>
      <c r="E98" s="286">
        <f>+C98/D98</f>
        <v>0</v>
      </c>
      <c r="F98" s="456"/>
      <c r="G98" s="457"/>
      <c r="H98" s="458"/>
    </row>
    <row r="99" spans="1:8" ht="19.8" customHeight="1" x14ac:dyDescent="0.3">
      <c r="A99" s="476"/>
      <c r="B99" s="311" t="s">
        <v>1673</v>
      </c>
      <c r="C99" s="272">
        <v>5</v>
      </c>
      <c r="D99" s="477"/>
      <c r="E99" s="273">
        <f>+C99/D98</f>
        <v>0.10638297872340426</v>
      </c>
      <c r="F99" s="450"/>
      <c r="G99" s="451"/>
      <c r="H99" s="452"/>
    </row>
    <row r="100" spans="1:8" ht="19.8" customHeight="1" x14ac:dyDescent="0.3">
      <c r="A100" s="476"/>
      <c r="B100" s="311" t="s">
        <v>1674</v>
      </c>
      <c r="C100" s="272">
        <v>20</v>
      </c>
      <c r="D100" s="477"/>
      <c r="E100" s="273">
        <f>+C100/D98</f>
        <v>0.42553191489361702</v>
      </c>
      <c r="F100" s="450"/>
      <c r="G100" s="451"/>
      <c r="H100" s="452"/>
    </row>
    <row r="101" spans="1:8" ht="19.8" customHeight="1" thickBot="1" x14ac:dyDescent="0.35">
      <c r="A101" s="476"/>
      <c r="B101" s="311" t="s">
        <v>1675</v>
      </c>
      <c r="C101" s="272">
        <v>22</v>
      </c>
      <c r="D101" s="477"/>
      <c r="E101" s="273">
        <f>+C101/D98</f>
        <v>0.46808510638297873</v>
      </c>
      <c r="F101" s="450"/>
      <c r="G101" s="451"/>
      <c r="H101" s="452"/>
    </row>
    <row r="102" spans="1:8" ht="19.8" customHeight="1" x14ac:dyDescent="0.3">
      <c r="A102" s="481" t="s">
        <v>1676</v>
      </c>
      <c r="B102" s="310" t="s">
        <v>1683</v>
      </c>
      <c r="C102" s="269">
        <v>0</v>
      </c>
      <c r="D102" s="473">
        <f>SUM(C102:C105)</f>
        <v>47</v>
      </c>
      <c r="E102" s="270">
        <f>+C102/D102</f>
        <v>0</v>
      </c>
      <c r="F102" s="456"/>
      <c r="G102" s="457"/>
      <c r="H102" s="458"/>
    </row>
    <row r="103" spans="1:8" ht="19.8" customHeight="1" x14ac:dyDescent="0.3">
      <c r="A103" s="479"/>
      <c r="B103" s="311" t="s">
        <v>1684</v>
      </c>
      <c r="C103" s="272">
        <v>2</v>
      </c>
      <c r="D103" s="477"/>
      <c r="E103" s="273">
        <f>+C103/D102</f>
        <v>4.2553191489361701E-2</v>
      </c>
      <c r="F103" s="450"/>
      <c r="G103" s="451"/>
      <c r="H103" s="452"/>
    </row>
    <row r="104" spans="1:8" ht="19.8" customHeight="1" x14ac:dyDescent="0.3">
      <c r="A104" s="479"/>
      <c r="B104" s="311" t="s">
        <v>1685</v>
      </c>
      <c r="C104" s="272">
        <v>4</v>
      </c>
      <c r="D104" s="477"/>
      <c r="E104" s="273">
        <f>+C104/D102</f>
        <v>8.5106382978723402E-2</v>
      </c>
      <c r="F104" s="450"/>
      <c r="G104" s="451"/>
      <c r="H104" s="452"/>
    </row>
    <row r="105" spans="1:8" ht="19.8" customHeight="1" thickBot="1" x14ac:dyDescent="0.35">
      <c r="A105" s="480"/>
      <c r="B105" s="313" t="s">
        <v>1686</v>
      </c>
      <c r="C105" s="289">
        <v>41</v>
      </c>
      <c r="D105" s="477"/>
      <c r="E105" s="290">
        <f>+C105/D102</f>
        <v>0.87234042553191493</v>
      </c>
      <c r="F105" s="450"/>
      <c r="G105" s="451"/>
      <c r="H105" s="452"/>
    </row>
    <row r="106" spans="1:8" ht="19.8" customHeight="1" x14ac:dyDescent="0.3">
      <c r="A106" s="481" t="s">
        <v>1677</v>
      </c>
      <c r="B106" s="310" t="s">
        <v>1703</v>
      </c>
      <c r="C106" s="285">
        <v>0</v>
      </c>
      <c r="D106" s="473">
        <f>SUM(C106:C109)</f>
        <v>47</v>
      </c>
      <c r="E106" s="286">
        <f>+C106/D106</f>
        <v>0</v>
      </c>
      <c r="F106" s="456"/>
      <c r="G106" s="457"/>
      <c r="H106" s="458"/>
    </row>
    <row r="107" spans="1:8" ht="19.8" customHeight="1" x14ac:dyDescent="0.3">
      <c r="A107" s="479"/>
      <c r="B107" s="311" t="s">
        <v>1688</v>
      </c>
      <c r="C107" s="272">
        <v>12</v>
      </c>
      <c r="D107" s="477"/>
      <c r="E107" s="273">
        <f>+C107/D106</f>
        <v>0.25531914893617019</v>
      </c>
      <c r="F107" s="450"/>
      <c r="G107" s="451"/>
      <c r="H107" s="452"/>
    </row>
    <row r="108" spans="1:8" ht="19.8" customHeight="1" x14ac:dyDescent="0.3">
      <c r="A108" s="479"/>
      <c r="B108" s="311" t="s">
        <v>1689</v>
      </c>
      <c r="C108" s="272">
        <v>4</v>
      </c>
      <c r="D108" s="477"/>
      <c r="E108" s="273">
        <f>+C108/D106</f>
        <v>8.5106382978723402E-2</v>
      </c>
      <c r="F108" s="450"/>
      <c r="G108" s="451"/>
      <c r="H108" s="452"/>
    </row>
    <row r="109" spans="1:8" ht="19.8" customHeight="1" thickBot="1" x14ac:dyDescent="0.35">
      <c r="A109" s="480"/>
      <c r="B109" s="313" t="s">
        <v>1690</v>
      </c>
      <c r="C109" s="289">
        <v>31</v>
      </c>
      <c r="D109" s="477"/>
      <c r="E109" s="290">
        <f>+C109/D106</f>
        <v>0.65957446808510634</v>
      </c>
      <c r="F109" s="450"/>
      <c r="G109" s="451"/>
      <c r="H109" s="452"/>
    </row>
    <row r="110" spans="1:8" ht="19.8" customHeight="1" x14ac:dyDescent="0.3">
      <c r="A110" s="481" t="s">
        <v>1678</v>
      </c>
      <c r="B110" s="310" t="s">
        <v>1679</v>
      </c>
      <c r="C110" s="285">
        <v>0</v>
      </c>
      <c r="D110" s="473">
        <f>SUM(C110:C113)</f>
        <v>47</v>
      </c>
      <c r="E110" s="286">
        <f>+C110/D110</f>
        <v>0</v>
      </c>
      <c r="F110" s="456"/>
      <c r="G110" s="457"/>
      <c r="H110" s="458"/>
    </row>
    <row r="111" spans="1:8" ht="46.8" x14ac:dyDescent="0.3">
      <c r="A111" s="479"/>
      <c r="B111" s="314" t="s">
        <v>1680</v>
      </c>
      <c r="C111" s="272">
        <v>5</v>
      </c>
      <c r="D111" s="477"/>
      <c r="E111" s="273">
        <f>+C111/D110</f>
        <v>0.10638297872340426</v>
      </c>
      <c r="F111" s="450"/>
      <c r="G111" s="451"/>
      <c r="H111" s="452"/>
    </row>
    <row r="112" spans="1:8" ht="19.8" customHeight="1" x14ac:dyDescent="0.3">
      <c r="A112" s="479"/>
      <c r="B112" s="311" t="s">
        <v>1681</v>
      </c>
      <c r="C112" s="272">
        <v>20</v>
      </c>
      <c r="D112" s="477"/>
      <c r="E112" s="273">
        <f>+C112/D110</f>
        <v>0.42553191489361702</v>
      </c>
      <c r="F112" s="450"/>
      <c r="G112" s="451"/>
      <c r="H112" s="452"/>
    </row>
    <row r="113" spans="1:8" ht="19.8" customHeight="1" thickBot="1" x14ac:dyDescent="0.35">
      <c r="A113" s="482"/>
      <c r="B113" s="312" t="s">
        <v>1682</v>
      </c>
      <c r="C113" s="275">
        <v>22</v>
      </c>
      <c r="D113" s="483"/>
      <c r="E113" s="276">
        <f>+C113/D110</f>
        <v>0.46808510638297873</v>
      </c>
      <c r="F113" s="453"/>
      <c r="G113" s="454"/>
      <c r="H113" s="455"/>
    </row>
    <row r="115" spans="1:8" ht="16.2" thickBot="1" x14ac:dyDescent="0.35"/>
    <row r="116" spans="1:8" ht="16.2" thickBot="1" x14ac:dyDescent="0.35">
      <c r="A116" s="464" t="s">
        <v>1667</v>
      </c>
      <c r="B116" s="465"/>
      <c r="C116" s="465"/>
      <c r="D116" s="465"/>
      <c r="E116" s="465"/>
      <c r="F116" s="465"/>
      <c r="G116" s="465"/>
      <c r="H116" s="466"/>
    </row>
    <row r="117" spans="1:8" ht="47.4" thickBot="1" x14ac:dyDescent="0.3">
      <c r="A117" s="320" t="s">
        <v>1628</v>
      </c>
      <c r="B117" s="321" t="s">
        <v>1640</v>
      </c>
      <c r="C117" s="296" t="s">
        <v>1635</v>
      </c>
      <c r="D117" s="297" t="s">
        <v>1671</v>
      </c>
      <c r="E117" s="298" t="s">
        <v>1620</v>
      </c>
      <c r="F117" s="467" t="s">
        <v>1714</v>
      </c>
      <c r="G117" s="467"/>
      <c r="H117" s="468"/>
    </row>
    <row r="118" spans="1:8" ht="16.8" customHeight="1" x14ac:dyDescent="0.3">
      <c r="A118" s="469" t="s">
        <v>1692</v>
      </c>
      <c r="B118" s="299" t="s">
        <v>1630</v>
      </c>
      <c r="C118" s="285">
        <v>1</v>
      </c>
      <c r="D118" s="496">
        <f>SUM(C118:C122)</f>
        <v>28</v>
      </c>
      <c r="E118" s="286">
        <f>+C118/C123</f>
        <v>3.5714285714285712E-2</v>
      </c>
      <c r="F118" s="456"/>
      <c r="G118" s="457"/>
      <c r="H118" s="458"/>
    </row>
    <row r="119" spans="1:8" ht="16.8" customHeight="1" x14ac:dyDescent="0.3">
      <c r="A119" s="470"/>
      <c r="B119" s="271" t="s">
        <v>1631</v>
      </c>
      <c r="C119" s="272">
        <v>4</v>
      </c>
      <c r="D119" s="497"/>
      <c r="E119" s="273">
        <f>+C119/C123</f>
        <v>0.14285714285714285</v>
      </c>
      <c r="F119" s="450"/>
      <c r="G119" s="451"/>
      <c r="H119" s="452"/>
    </row>
    <row r="120" spans="1:8" ht="16.8" customHeight="1" x14ac:dyDescent="0.3">
      <c r="A120" s="470"/>
      <c r="B120" s="271" t="s">
        <v>1632</v>
      </c>
      <c r="C120" s="272">
        <v>2</v>
      </c>
      <c r="D120" s="497"/>
      <c r="E120" s="273">
        <f>+C120/C123</f>
        <v>7.1428571428571425E-2</v>
      </c>
      <c r="F120" s="450"/>
      <c r="G120" s="451"/>
      <c r="H120" s="452"/>
    </row>
    <row r="121" spans="1:8" ht="16.8" customHeight="1" x14ac:dyDescent="0.3">
      <c r="A121" s="514"/>
      <c r="B121" s="271" t="s">
        <v>1633</v>
      </c>
      <c r="C121" s="272">
        <v>9</v>
      </c>
      <c r="D121" s="497"/>
      <c r="E121" s="273">
        <f>+C121/C123</f>
        <v>0.32142857142857145</v>
      </c>
      <c r="F121" s="450"/>
      <c r="G121" s="451"/>
      <c r="H121" s="452"/>
    </row>
    <row r="122" spans="1:8" ht="16.8" customHeight="1" thickBot="1" x14ac:dyDescent="0.35">
      <c r="A122" s="471"/>
      <c r="B122" s="274" t="s">
        <v>1666</v>
      </c>
      <c r="C122" s="275">
        <v>12</v>
      </c>
      <c r="D122" s="498"/>
      <c r="E122" s="276">
        <f>+C122/C123</f>
        <v>0.42857142857142855</v>
      </c>
      <c r="F122" s="453"/>
      <c r="G122" s="454"/>
      <c r="H122" s="455"/>
    </row>
    <row r="123" spans="1:8" ht="16.8" hidden="1" customHeight="1" thickBot="1" x14ac:dyDescent="0.35">
      <c r="C123" s="294">
        <f>SUM(C118:C122)</f>
        <v>28</v>
      </c>
    </row>
    <row r="124" spans="1:8" ht="16.8" customHeight="1" thickBot="1" x14ac:dyDescent="0.3">
      <c r="A124" s="263" t="s">
        <v>1669</v>
      </c>
      <c r="B124" s="309" t="s">
        <v>1670</v>
      </c>
      <c r="C124" s="472"/>
      <c r="D124" s="473"/>
      <c r="E124" s="473"/>
      <c r="F124" s="473"/>
      <c r="G124" s="473"/>
      <c r="H124" s="474"/>
    </row>
    <row r="125" spans="1:8" ht="18.600000000000001" customHeight="1" x14ac:dyDescent="0.3">
      <c r="A125" s="475" t="s">
        <v>1668</v>
      </c>
      <c r="B125" s="310" t="s">
        <v>1672</v>
      </c>
      <c r="C125" s="322">
        <v>0</v>
      </c>
      <c r="D125" s="472">
        <f>SUM(C125:C128)</f>
        <v>28</v>
      </c>
      <c r="E125" s="286">
        <f>+C125/D125</f>
        <v>0</v>
      </c>
      <c r="F125" s="456"/>
      <c r="G125" s="457"/>
      <c r="H125" s="458"/>
    </row>
    <row r="126" spans="1:8" ht="18.600000000000001" customHeight="1" x14ac:dyDescent="0.3">
      <c r="A126" s="476"/>
      <c r="B126" s="311" t="s">
        <v>1673</v>
      </c>
      <c r="C126" s="323">
        <v>4</v>
      </c>
      <c r="D126" s="499"/>
      <c r="E126" s="273">
        <f>+C126/D125</f>
        <v>0.14285714285714285</v>
      </c>
      <c r="F126" s="450"/>
      <c r="G126" s="451"/>
      <c r="H126" s="452"/>
    </row>
    <row r="127" spans="1:8" ht="18.600000000000001" customHeight="1" x14ac:dyDescent="0.3">
      <c r="A127" s="476"/>
      <c r="B127" s="311" t="s">
        <v>1674</v>
      </c>
      <c r="C127" s="323">
        <v>9</v>
      </c>
      <c r="D127" s="499"/>
      <c r="E127" s="273">
        <f>+C127/D125</f>
        <v>0.32142857142857145</v>
      </c>
      <c r="F127" s="450"/>
      <c r="G127" s="451"/>
      <c r="H127" s="452"/>
    </row>
    <row r="128" spans="1:8" ht="18.600000000000001" customHeight="1" thickBot="1" x14ac:dyDescent="0.35">
      <c r="A128" s="492"/>
      <c r="B128" s="312" t="s">
        <v>1675</v>
      </c>
      <c r="C128" s="324">
        <v>15</v>
      </c>
      <c r="D128" s="500"/>
      <c r="E128" s="276">
        <f>+C128/D125</f>
        <v>0.5357142857142857</v>
      </c>
      <c r="F128" s="453"/>
      <c r="G128" s="454"/>
      <c r="H128" s="455"/>
    </row>
    <row r="129" spans="1:8" ht="18.600000000000001" customHeight="1" x14ac:dyDescent="0.3">
      <c r="A129" s="478" t="s">
        <v>1676</v>
      </c>
      <c r="B129" s="325" t="s">
        <v>1683</v>
      </c>
      <c r="C129" s="269">
        <v>0</v>
      </c>
      <c r="D129" s="477">
        <f>SUM(C129:C132)</f>
        <v>28</v>
      </c>
      <c r="E129" s="270">
        <f>+C129/D129</f>
        <v>0</v>
      </c>
      <c r="F129" s="450"/>
      <c r="G129" s="451"/>
      <c r="H129" s="452"/>
    </row>
    <row r="130" spans="1:8" ht="18.600000000000001" customHeight="1" x14ac:dyDescent="0.3">
      <c r="A130" s="479"/>
      <c r="B130" s="311" t="s">
        <v>1684</v>
      </c>
      <c r="C130" s="272">
        <v>2</v>
      </c>
      <c r="D130" s="477"/>
      <c r="E130" s="273">
        <f>+C130/D129</f>
        <v>7.1428571428571425E-2</v>
      </c>
      <c r="F130" s="450"/>
      <c r="G130" s="451"/>
      <c r="H130" s="452"/>
    </row>
    <row r="131" spans="1:8" ht="18.600000000000001" customHeight="1" x14ac:dyDescent="0.3">
      <c r="A131" s="479"/>
      <c r="B131" s="311" t="s">
        <v>1685</v>
      </c>
      <c r="C131" s="272">
        <v>3</v>
      </c>
      <c r="D131" s="477"/>
      <c r="E131" s="273">
        <f>+C131/D129</f>
        <v>0.10714285714285714</v>
      </c>
      <c r="F131" s="450"/>
      <c r="G131" s="451"/>
      <c r="H131" s="452"/>
    </row>
    <row r="132" spans="1:8" ht="18.600000000000001" customHeight="1" thickBot="1" x14ac:dyDescent="0.35">
      <c r="A132" s="480"/>
      <c r="B132" s="313" t="s">
        <v>1686</v>
      </c>
      <c r="C132" s="289">
        <v>23</v>
      </c>
      <c r="D132" s="477"/>
      <c r="E132" s="290">
        <f>+C132/D129</f>
        <v>0.8214285714285714</v>
      </c>
      <c r="F132" s="450"/>
      <c r="G132" s="451"/>
      <c r="H132" s="452"/>
    </row>
    <row r="133" spans="1:8" ht="18.600000000000001" customHeight="1" x14ac:dyDescent="0.3">
      <c r="A133" s="481" t="s">
        <v>1677</v>
      </c>
      <c r="B133" s="310" t="s">
        <v>1703</v>
      </c>
      <c r="C133" s="285">
        <v>0</v>
      </c>
      <c r="D133" s="473">
        <f>SUM(C133:C136)</f>
        <v>28</v>
      </c>
      <c r="E133" s="286">
        <f>+C133/D133</f>
        <v>0</v>
      </c>
      <c r="F133" s="456"/>
      <c r="G133" s="457"/>
      <c r="H133" s="458"/>
    </row>
    <row r="134" spans="1:8" ht="18.600000000000001" customHeight="1" x14ac:dyDescent="0.3">
      <c r="A134" s="479"/>
      <c r="B134" s="311" t="s">
        <v>1688</v>
      </c>
      <c r="C134" s="272">
        <v>3</v>
      </c>
      <c r="D134" s="477"/>
      <c r="E134" s="273">
        <f>+C134/D133</f>
        <v>0.10714285714285714</v>
      </c>
      <c r="F134" s="450"/>
      <c r="G134" s="451"/>
      <c r="H134" s="452"/>
    </row>
    <row r="135" spans="1:8" ht="18.600000000000001" customHeight="1" x14ac:dyDescent="0.3">
      <c r="A135" s="479"/>
      <c r="B135" s="311" t="s">
        <v>1689</v>
      </c>
      <c r="C135" s="272">
        <v>2</v>
      </c>
      <c r="D135" s="477"/>
      <c r="E135" s="273">
        <f>+C135/D133</f>
        <v>7.1428571428571425E-2</v>
      </c>
      <c r="F135" s="450"/>
      <c r="G135" s="451"/>
      <c r="H135" s="452"/>
    </row>
    <row r="136" spans="1:8" ht="18.600000000000001" customHeight="1" thickBot="1" x14ac:dyDescent="0.35">
      <c r="A136" s="480"/>
      <c r="B136" s="313" t="s">
        <v>1690</v>
      </c>
      <c r="C136" s="289">
        <v>23</v>
      </c>
      <c r="D136" s="477"/>
      <c r="E136" s="290">
        <f>+C136/D133</f>
        <v>0.8214285714285714</v>
      </c>
      <c r="F136" s="450"/>
      <c r="G136" s="451"/>
      <c r="H136" s="452"/>
    </row>
    <row r="137" spans="1:8" ht="18.600000000000001" customHeight="1" x14ac:dyDescent="0.3">
      <c r="A137" s="481" t="s">
        <v>1678</v>
      </c>
      <c r="B137" s="310" t="s">
        <v>1679</v>
      </c>
      <c r="C137" s="285">
        <v>0</v>
      </c>
      <c r="D137" s="473">
        <f>SUM(C137:C140)</f>
        <v>28</v>
      </c>
      <c r="E137" s="286">
        <f>+C137/D137</f>
        <v>0</v>
      </c>
      <c r="F137" s="456"/>
      <c r="G137" s="457"/>
      <c r="H137" s="458"/>
    </row>
    <row r="138" spans="1:8" ht="46.8" x14ac:dyDescent="0.3">
      <c r="A138" s="479"/>
      <c r="B138" s="314" t="s">
        <v>1680</v>
      </c>
      <c r="C138" s="272">
        <v>4</v>
      </c>
      <c r="D138" s="477"/>
      <c r="E138" s="273">
        <f>+C138/D137</f>
        <v>0.14285714285714285</v>
      </c>
      <c r="F138" s="450"/>
      <c r="G138" s="451"/>
      <c r="H138" s="452"/>
    </row>
    <row r="139" spans="1:8" ht="18.600000000000001" customHeight="1" x14ac:dyDescent="0.3">
      <c r="A139" s="479"/>
      <c r="B139" s="311" t="s">
        <v>1681</v>
      </c>
      <c r="C139" s="272">
        <v>9</v>
      </c>
      <c r="D139" s="477"/>
      <c r="E139" s="273">
        <f>+C139/D137</f>
        <v>0.32142857142857145</v>
      </c>
      <c r="F139" s="450"/>
      <c r="G139" s="451"/>
      <c r="H139" s="452"/>
    </row>
    <row r="140" spans="1:8" ht="18.600000000000001" customHeight="1" thickBot="1" x14ac:dyDescent="0.35">
      <c r="A140" s="482"/>
      <c r="B140" s="312" t="s">
        <v>1682</v>
      </c>
      <c r="C140" s="275">
        <v>15</v>
      </c>
      <c r="D140" s="483"/>
      <c r="E140" s="276">
        <f>+C140/D137</f>
        <v>0.5357142857142857</v>
      </c>
      <c r="F140" s="453"/>
      <c r="G140" s="454"/>
      <c r="H140" s="455"/>
    </row>
    <row r="141" spans="1:8" ht="13.8" customHeight="1" x14ac:dyDescent="0.3"/>
    <row r="142" spans="1:8" ht="13.8" customHeight="1" x14ac:dyDescent="0.3"/>
    <row r="145" spans="1:8" ht="16.2" thickBot="1" x14ac:dyDescent="0.35"/>
    <row r="146" spans="1:8" ht="16.2" thickBot="1" x14ac:dyDescent="0.35">
      <c r="A146" s="464" t="s">
        <v>1667</v>
      </c>
      <c r="B146" s="465"/>
      <c r="C146" s="465"/>
      <c r="D146" s="465"/>
      <c r="E146" s="465"/>
      <c r="F146" s="465"/>
      <c r="G146" s="465"/>
      <c r="H146" s="466"/>
    </row>
    <row r="147" spans="1:8" ht="47.4" thickBot="1" x14ac:dyDescent="0.3">
      <c r="A147" s="320" t="s">
        <v>1628</v>
      </c>
      <c r="B147" s="321" t="s">
        <v>1641</v>
      </c>
      <c r="C147" s="296" t="s">
        <v>1635</v>
      </c>
      <c r="D147" s="297" t="s">
        <v>1671</v>
      </c>
      <c r="E147" s="298" t="s">
        <v>1620</v>
      </c>
      <c r="F147" s="467" t="s">
        <v>1714</v>
      </c>
      <c r="G147" s="467"/>
      <c r="H147" s="468"/>
    </row>
    <row r="148" spans="1:8" ht="16.2" customHeight="1" x14ac:dyDescent="0.3">
      <c r="A148" s="469" t="s">
        <v>1692</v>
      </c>
      <c r="B148" s="299" t="s">
        <v>1630</v>
      </c>
      <c r="C148" s="326">
        <v>4</v>
      </c>
      <c r="D148" s="533">
        <f>SUM(C148:C154)</f>
        <v>54</v>
      </c>
      <c r="E148" s="327">
        <f>+C148/C155</f>
        <v>7.8431372549019607E-2</v>
      </c>
      <c r="F148" s="457"/>
      <c r="G148" s="457"/>
      <c r="H148" s="458"/>
    </row>
    <row r="149" spans="1:8" ht="16.2" customHeight="1" x14ac:dyDescent="0.3">
      <c r="A149" s="470"/>
      <c r="B149" s="271" t="s">
        <v>1631</v>
      </c>
      <c r="C149" s="328">
        <v>5</v>
      </c>
      <c r="D149" s="534"/>
      <c r="E149" s="329">
        <f>+C149/C155</f>
        <v>9.8039215686274508E-2</v>
      </c>
      <c r="F149" s="451"/>
      <c r="G149" s="451"/>
      <c r="H149" s="452"/>
    </row>
    <row r="150" spans="1:8" ht="16.2" customHeight="1" x14ac:dyDescent="0.3">
      <c r="A150" s="470"/>
      <c r="B150" s="271" t="s">
        <v>1643</v>
      </c>
      <c r="C150" s="328">
        <v>2</v>
      </c>
      <c r="D150" s="534"/>
      <c r="E150" s="329">
        <f>+C150/C155</f>
        <v>3.9215686274509803E-2</v>
      </c>
      <c r="F150" s="451"/>
      <c r="G150" s="451"/>
      <c r="H150" s="452"/>
    </row>
    <row r="151" spans="1:8" ht="16.2" customHeight="1" x14ac:dyDescent="0.3">
      <c r="A151" s="470"/>
      <c r="B151" s="271" t="s">
        <v>1644</v>
      </c>
      <c r="C151" s="328">
        <v>5</v>
      </c>
      <c r="D151" s="534"/>
      <c r="E151" s="329">
        <f>+C151/C155</f>
        <v>9.8039215686274508E-2</v>
      </c>
      <c r="F151" s="451"/>
      <c r="G151" s="451"/>
      <c r="H151" s="452"/>
    </row>
    <row r="152" spans="1:8" ht="16.2" customHeight="1" x14ac:dyDescent="0.3">
      <c r="A152" s="470"/>
      <c r="B152" s="271" t="s">
        <v>1633</v>
      </c>
      <c r="C152" s="328">
        <v>9</v>
      </c>
      <c r="D152" s="534"/>
      <c r="E152" s="329">
        <f>+C152/C155</f>
        <v>0.17647058823529413</v>
      </c>
      <c r="F152" s="451"/>
      <c r="G152" s="451"/>
      <c r="H152" s="452"/>
    </row>
    <row r="153" spans="1:8" ht="16.2" customHeight="1" x14ac:dyDescent="0.3">
      <c r="A153" s="470"/>
      <c r="B153" s="271" t="s">
        <v>1666</v>
      </c>
      <c r="C153" s="328">
        <v>26</v>
      </c>
      <c r="D153" s="534"/>
      <c r="E153" s="329">
        <f>+C153/C155</f>
        <v>0.50980392156862742</v>
      </c>
      <c r="F153" s="451"/>
      <c r="G153" s="451"/>
      <c r="H153" s="452"/>
    </row>
    <row r="154" spans="1:8" ht="16.2" customHeight="1" thickBot="1" x14ac:dyDescent="0.35">
      <c r="A154" s="471"/>
      <c r="B154" s="274" t="s">
        <v>1712</v>
      </c>
      <c r="C154" s="330">
        <v>3</v>
      </c>
      <c r="D154" s="535"/>
      <c r="E154" s="331">
        <f>+C154/C155</f>
        <v>5.8823529411764705E-2</v>
      </c>
      <c r="F154" s="454"/>
      <c r="G154" s="454"/>
      <c r="H154" s="455"/>
    </row>
    <row r="155" spans="1:8" ht="10.8" hidden="1" customHeight="1" x14ac:dyDescent="0.3">
      <c r="B155" s="278"/>
      <c r="C155" s="294">
        <f>SUM(C148:C153)</f>
        <v>51</v>
      </c>
    </row>
    <row r="156" spans="1:8" ht="16.2" customHeight="1" thickBot="1" x14ac:dyDescent="0.3">
      <c r="A156" s="301" t="s">
        <v>1669</v>
      </c>
      <c r="B156" s="302" t="s">
        <v>1670</v>
      </c>
      <c r="C156" s="472"/>
      <c r="D156" s="473"/>
      <c r="E156" s="473"/>
      <c r="F156" s="473"/>
      <c r="G156" s="473"/>
      <c r="H156" s="474"/>
    </row>
    <row r="157" spans="1:8" ht="19.8" customHeight="1" x14ac:dyDescent="0.3">
      <c r="A157" s="531" t="s">
        <v>1668</v>
      </c>
      <c r="B157" s="284" t="s">
        <v>1672</v>
      </c>
      <c r="C157" s="326">
        <v>0</v>
      </c>
      <c r="D157" s="484">
        <f>SUM(C157:C160)</f>
        <v>54</v>
      </c>
      <c r="E157" s="327">
        <f>+C157/D157</f>
        <v>0</v>
      </c>
      <c r="F157" s="457"/>
      <c r="G157" s="457"/>
      <c r="H157" s="458"/>
    </row>
    <row r="158" spans="1:8" ht="19.8" customHeight="1" x14ac:dyDescent="0.3">
      <c r="A158" s="532"/>
      <c r="B158" s="287" t="s">
        <v>1673</v>
      </c>
      <c r="C158" s="328">
        <v>9</v>
      </c>
      <c r="D158" s="485"/>
      <c r="E158" s="329">
        <f>+C158/D157</f>
        <v>0.16666666666666666</v>
      </c>
      <c r="F158" s="451"/>
      <c r="G158" s="451"/>
      <c r="H158" s="452"/>
    </row>
    <row r="159" spans="1:8" ht="19.8" customHeight="1" x14ac:dyDescent="0.3">
      <c r="A159" s="532"/>
      <c r="B159" s="287" t="s">
        <v>1674</v>
      </c>
      <c r="C159" s="328">
        <v>24</v>
      </c>
      <c r="D159" s="485"/>
      <c r="E159" s="329">
        <f>+C159/D157</f>
        <v>0.44444444444444442</v>
      </c>
      <c r="F159" s="451"/>
      <c r="G159" s="451"/>
      <c r="H159" s="452"/>
    </row>
    <row r="160" spans="1:8" ht="19.8" customHeight="1" thickBot="1" x14ac:dyDescent="0.35">
      <c r="A160" s="536"/>
      <c r="B160" s="292" t="s">
        <v>1675</v>
      </c>
      <c r="C160" s="330">
        <v>21</v>
      </c>
      <c r="D160" s="486"/>
      <c r="E160" s="331">
        <f>+C160/D157</f>
        <v>0.3888888888888889</v>
      </c>
      <c r="F160" s="454"/>
      <c r="G160" s="454"/>
      <c r="H160" s="455"/>
    </row>
    <row r="161" spans="1:8" ht="19.8" customHeight="1" x14ac:dyDescent="0.3">
      <c r="A161" s="503" t="s">
        <v>1676</v>
      </c>
      <c r="B161" s="332" t="s">
        <v>1683</v>
      </c>
      <c r="C161" s="333">
        <v>0</v>
      </c>
      <c r="D161" s="485">
        <f>SUM(C161:C164)</f>
        <v>54</v>
      </c>
      <c r="E161" s="334">
        <f>+C161/D161</f>
        <v>0</v>
      </c>
      <c r="F161" s="451"/>
      <c r="G161" s="451"/>
      <c r="H161" s="452"/>
    </row>
    <row r="162" spans="1:8" ht="19.8" customHeight="1" x14ac:dyDescent="0.3">
      <c r="A162" s="470"/>
      <c r="B162" s="287" t="s">
        <v>1684</v>
      </c>
      <c r="C162" s="328">
        <v>2</v>
      </c>
      <c r="D162" s="485"/>
      <c r="E162" s="329">
        <f>+C162/D161</f>
        <v>3.7037037037037035E-2</v>
      </c>
      <c r="F162" s="451"/>
      <c r="G162" s="451"/>
      <c r="H162" s="452"/>
    </row>
    <row r="163" spans="1:8" ht="19.8" customHeight="1" x14ac:dyDescent="0.3">
      <c r="A163" s="470"/>
      <c r="B163" s="287" t="s">
        <v>1685</v>
      </c>
      <c r="C163" s="328">
        <v>10</v>
      </c>
      <c r="D163" s="485"/>
      <c r="E163" s="329">
        <f>+C163/D161</f>
        <v>0.18518518518518517</v>
      </c>
      <c r="F163" s="451"/>
      <c r="G163" s="451"/>
      <c r="H163" s="452"/>
    </row>
    <row r="164" spans="1:8" ht="19.8" customHeight="1" thickBot="1" x14ac:dyDescent="0.35">
      <c r="A164" s="514"/>
      <c r="B164" s="288" t="s">
        <v>1686</v>
      </c>
      <c r="C164" s="335">
        <v>42</v>
      </c>
      <c r="D164" s="485"/>
      <c r="E164" s="336">
        <f>+C164/D161</f>
        <v>0.77777777777777779</v>
      </c>
      <c r="F164" s="451"/>
      <c r="G164" s="451"/>
      <c r="H164" s="452"/>
    </row>
    <row r="165" spans="1:8" ht="19.8" customHeight="1" x14ac:dyDescent="0.3">
      <c r="A165" s="469" t="s">
        <v>1677</v>
      </c>
      <c r="B165" s="284" t="s">
        <v>1703</v>
      </c>
      <c r="C165" s="326">
        <v>0</v>
      </c>
      <c r="D165" s="484">
        <f>SUM(C165:C168)</f>
        <v>54</v>
      </c>
      <c r="E165" s="327">
        <f>+C165/D165</f>
        <v>0</v>
      </c>
      <c r="F165" s="457"/>
      <c r="G165" s="457"/>
      <c r="H165" s="458"/>
    </row>
    <row r="166" spans="1:8" ht="19.8" customHeight="1" x14ac:dyDescent="0.3">
      <c r="A166" s="470"/>
      <c r="B166" s="287" t="s">
        <v>1688</v>
      </c>
      <c r="C166" s="328">
        <v>17</v>
      </c>
      <c r="D166" s="485"/>
      <c r="E166" s="329">
        <f>+C166/D165</f>
        <v>0.31481481481481483</v>
      </c>
      <c r="F166" s="451"/>
      <c r="G166" s="451"/>
      <c r="H166" s="452"/>
    </row>
    <row r="167" spans="1:8" ht="19.8" customHeight="1" x14ac:dyDescent="0.3">
      <c r="A167" s="470"/>
      <c r="B167" s="287" t="s">
        <v>1689</v>
      </c>
      <c r="C167" s="328">
        <v>3</v>
      </c>
      <c r="D167" s="485"/>
      <c r="E167" s="329">
        <f>+C167/D165</f>
        <v>5.5555555555555552E-2</v>
      </c>
      <c r="F167" s="451"/>
      <c r="G167" s="451"/>
      <c r="H167" s="452"/>
    </row>
    <row r="168" spans="1:8" ht="19.8" customHeight="1" thickBot="1" x14ac:dyDescent="0.35">
      <c r="A168" s="514"/>
      <c r="B168" s="288" t="s">
        <v>1690</v>
      </c>
      <c r="C168" s="335">
        <v>34</v>
      </c>
      <c r="D168" s="485"/>
      <c r="E168" s="336">
        <f>+C168/D165</f>
        <v>0.62962962962962965</v>
      </c>
      <c r="F168" s="451"/>
      <c r="G168" s="451"/>
      <c r="H168" s="452"/>
    </row>
    <row r="169" spans="1:8" ht="19.8" customHeight="1" x14ac:dyDescent="0.3">
      <c r="A169" s="469" t="s">
        <v>1678</v>
      </c>
      <c r="B169" s="284" t="s">
        <v>1679</v>
      </c>
      <c r="C169" s="382">
        <v>0</v>
      </c>
      <c r="D169" s="484">
        <f>SUM(C169:C172)</f>
        <v>54</v>
      </c>
      <c r="E169" s="327">
        <f>+C169/D169</f>
        <v>0</v>
      </c>
      <c r="F169" s="457"/>
      <c r="G169" s="457"/>
      <c r="H169" s="458"/>
    </row>
    <row r="170" spans="1:8" ht="46.8" x14ac:dyDescent="0.3">
      <c r="A170" s="470"/>
      <c r="B170" s="291" t="s">
        <v>1680</v>
      </c>
      <c r="C170" s="383">
        <v>9</v>
      </c>
      <c r="D170" s="485"/>
      <c r="E170" s="329">
        <f>+C170/D169</f>
        <v>0.16666666666666666</v>
      </c>
      <c r="F170" s="451"/>
      <c r="G170" s="451"/>
      <c r="H170" s="452"/>
    </row>
    <row r="171" spans="1:8" ht="19.8" customHeight="1" x14ac:dyDescent="0.3">
      <c r="A171" s="470"/>
      <c r="B171" s="287" t="s">
        <v>1681</v>
      </c>
      <c r="C171" s="383">
        <v>24</v>
      </c>
      <c r="D171" s="485"/>
      <c r="E171" s="329">
        <f>+C171/D169</f>
        <v>0.44444444444444442</v>
      </c>
      <c r="F171" s="451"/>
      <c r="G171" s="451"/>
      <c r="H171" s="452"/>
    </row>
    <row r="172" spans="1:8" ht="19.8" customHeight="1" thickBot="1" x14ac:dyDescent="0.35">
      <c r="A172" s="471"/>
      <c r="B172" s="292" t="s">
        <v>1682</v>
      </c>
      <c r="C172" s="384">
        <v>21</v>
      </c>
      <c r="D172" s="486"/>
      <c r="E172" s="331">
        <f>+C172/D169</f>
        <v>0.3888888888888889</v>
      </c>
      <c r="F172" s="454"/>
      <c r="G172" s="454"/>
      <c r="H172" s="455"/>
    </row>
    <row r="173" spans="1:8" ht="12.6" customHeight="1" x14ac:dyDescent="0.3">
      <c r="A173" s="307"/>
      <c r="B173" s="307"/>
      <c r="C173" s="305"/>
    </row>
    <row r="174" spans="1:8" ht="13.2" customHeight="1" x14ac:dyDescent="0.3">
      <c r="A174" s="307"/>
      <c r="B174" s="307"/>
      <c r="C174" s="305"/>
    </row>
    <row r="176" spans="1:8" ht="16.2" thickBot="1" x14ac:dyDescent="0.35"/>
    <row r="177" spans="1:8" ht="16.2" thickBot="1" x14ac:dyDescent="0.35">
      <c r="A177" s="464" t="s">
        <v>1667</v>
      </c>
      <c r="B177" s="465"/>
      <c r="C177" s="465"/>
      <c r="D177" s="465"/>
      <c r="E177" s="465"/>
      <c r="F177" s="465"/>
      <c r="G177" s="465"/>
      <c r="H177" s="466"/>
    </row>
    <row r="178" spans="1:8" ht="47.4" thickBot="1" x14ac:dyDescent="0.3">
      <c r="A178" s="320" t="s">
        <v>1628</v>
      </c>
      <c r="B178" s="321" t="s">
        <v>1693</v>
      </c>
      <c r="C178" s="296" t="s">
        <v>1635</v>
      </c>
      <c r="D178" s="297" t="s">
        <v>1671</v>
      </c>
      <c r="E178" s="298" t="s">
        <v>1620</v>
      </c>
      <c r="F178" s="467" t="s">
        <v>1714</v>
      </c>
      <c r="G178" s="467"/>
      <c r="H178" s="468"/>
    </row>
    <row r="179" spans="1:8" ht="20.399999999999999" customHeight="1" x14ac:dyDescent="0.3">
      <c r="A179" s="469" t="s">
        <v>1692</v>
      </c>
      <c r="B179" s="299" t="s">
        <v>1630</v>
      </c>
      <c r="C179" s="285">
        <v>1</v>
      </c>
      <c r="D179" s="487">
        <f>SUM(C179:C183)</f>
        <v>26</v>
      </c>
      <c r="E179" s="286">
        <f>+C179/C184</f>
        <v>3.8461538461538464E-2</v>
      </c>
      <c r="F179" s="456"/>
      <c r="G179" s="457"/>
      <c r="H179" s="458"/>
    </row>
    <row r="180" spans="1:8" ht="20.399999999999999" customHeight="1" x14ac:dyDescent="0.3">
      <c r="A180" s="470"/>
      <c r="B180" s="271" t="s">
        <v>1631</v>
      </c>
      <c r="C180" s="272">
        <v>3</v>
      </c>
      <c r="D180" s="488"/>
      <c r="E180" s="273">
        <f>+C180/C184</f>
        <v>0.11538461538461539</v>
      </c>
      <c r="F180" s="450"/>
      <c r="G180" s="451"/>
      <c r="H180" s="452"/>
    </row>
    <row r="181" spans="1:8" ht="20.399999999999999" customHeight="1" x14ac:dyDescent="0.3">
      <c r="A181" s="470"/>
      <c r="B181" s="271" t="s">
        <v>1644</v>
      </c>
      <c r="C181" s="272">
        <v>2</v>
      </c>
      <c r="D181" s="488"/>
      <c r="E181" s="273">
        <f>+C181/C184</f>
        <v>7.6923076923076927E-2</v>
      </c>
      <c r="F181" s="450"/>
      <c r="G181" s="451"/>
      <c r="H181" s="452"/>
    </row>
    <row r="182" spans="1:8" ht="20.399999999999999" customHeight="1" x14ac:dyDescent="0.3">
      <c r="A182" s="470"/>
      <c r="B182" s="271" t="s">
        <v>1633</v>
      </c>
      <c r="C182" s="272">
        <v>9</v>
      </c>
      <c r="D182" s="488"/>
      <c r="E182" s="273">
        <f>+C182/C184</f>
        <v>0.34615384615384615</v>
      </c>
      <c r="F182" s="450"/>
      <c r="G182" s="451"/>
      <c r="H182" s="452"/>
    </row>
    <row r="183" spans="1:8" ht="20.399999999999999" customHeight="1" thickBot="1" x14ac:dyDescent="0.35">
      <c r="A183" s="471"/>
      <c r="B183" s="274" t="s">
        <v>1666</v>
      </c>
      <c r="C183" s="275">
        <v>11</v>
      </c>
      <c r="D183" s="489"/>
      <c r="E183" s="276">
        <f>+C183/C184</f>
        <v>0.42307692307692307</v>
      </c>
      <c r="F183" s="453"/>
      <c r="G183" s="454"/>
      <c r="H183" s="455"/>
    </row>
    <row r="184" spans="1:8" hidden="1" x14ac:dyDescent="0.3">
      <c r="C184" s="294">
        <f>SUM(C179:C183)</f>
        <v>26</v>
      </c>
      <c r="E184" s="295">
        <f>SUM(E179:E183)</f>
        <v>1</v>
      </c>
    </row>
    <row r="185" spans="1:8" ht="16.2" thickBot="1" x14ac:dyDescent="0.3">
      <c r="A185" s="263" t="s">
        <v>1669</v>
      </c>
      <c r="B185" s="309" t="s">
        <v>1670</v>
      </c>
      <c r="C185" s="472"/>
      <c r="D185" s="473"/>
      <c r="E185" s="473"/>
      <c r="F185" s="473"/>
      <c r="G185" s="473"/>
      <c r="H185" s="474"/>
    </row>
    <row r="186" spans="1:8" ht="18.600000000000001" customHeight="1" x14ac:dyDescent="0.3">
      <c r="A186" s="475" t="s">
        <v>1668</v>
      </c>
      <c r="B186" s="310" t="s">
        <v>1672</v>
      </c>
      <c r="C186" s="322">
        <v>0</v>
      </c>
      <c r="D186" s="472">
        <f>SUM(C186:C189)</f>
        <v>26</v>
      </c>
      <c r="E186" s="286">
        <f>+C186/D186</f>
        <v>0</v>
      </c>
      <c r="F186" s="456"/>
      <c r="G186" s="457"/>
      <c r="H186" s="458"/>
    </row>
    <row r="187" spans="1:8" ht="18.600000000000001" customHeight="1" x14ac:dyDescent="0.3">
      <c r="A187" s="476"/>
      <c r="B187" s="311" t="s">
        <v>1673</v>
      </c>
      <c r="C187" s="323">
        <v>4</v>
      </c>
      <c r="D187" s="499"/>
      <c r="E187" s="273">
        <f>+C187/D186</f>
        <v>0.15384615384615385</v>
      </c>
      <c r="F187" s="450"/>
      <c r="G187" s="451"/>
      <c r="H187" s="452"/>
    </row>
    <row r="188" spans="1:8" ht="18.600000000000001" customHeight="1" x14ac:dyDescent="0.3">
      <c r="A188" s="476"/>
      <c r="B188" s="311" t="s">
        <v>1674</v>
      </c>
      <c r="C188" s="323">
        <v>9</v>
      </c>
      <c r="D188" s="499"/>
      <c r="E188" s="273">
        <f>+C188/D186</f>
        <v>0.34615384615384615</v>
      </c>
      <c r="F188" s="450"/>
      <c r="G188" s="451"/>
      <c r="H188" s="452"/>
    </row>
    <row r="189" spans="1:8" ht="18.600000000000001" customHeight="1" thickBot="1" x14ac:dyDescent="0.35">
      <c r="A189" s="492"/>
      <c r="B189" s="312" t="s">
        <v>1675</v>
      </c>
      <c r="C189" s="324">
        <v>13</v>
      </c>
      <c r="D189" s="500"/>
      <c r="E189" s="276">
        <f>+C189/D186</f>
        <v>0.5</v>
      </c>
      <c r="F189" s="453"/>
      <c r="G189" s="454"/>
      <c r="H189" s="455"/>
    </row>
    <row r="190" spans="1:8" ht="18.600000000000001" customHeight="1" x14ac:dyDescent="0.3">
      <c r="A190" s="478" t="s">
        <v>1676</v>
      </c>
      <c r="B190" s="325" t="s">
        <v>1683</v>
      </c>
      <c r="C190" s="269">
        <v>0</v>
      </c>
      <c r="D190" s="477">
        <f>SUM(C190:C193)</f>
        <v>26</v>
      </c>
      <c r="E190" s="270">
        <f>+C190/D190</f>
        <v>0</v>
      </c>
      <c r="F190" s="450"/>
      <c r="G190" s="451"/>
      <c r="H190" s="452"/>
    </row>
    <row r="191" spans="1:8" ht="18.600000000000001" customHeight="1" x14ac:dyDescent="0.3">
      <c r="A191" s="479"/>
      <c r="B191" s="311" t="s">
        <v>1684</v>
      </c>
      <c r="C191" s="272">
        <v>2</v>
      </c>
      <c r="D191" s="477"/>
      <c r="E191" s="273">
        <f>+C191/D190</f>
        <v>7.6923076923076927E-2</v>
      </c>
      <c r="F191" s="450"/>
      <c r="G191" s="451"/>
      <c r="H191" s="452"/>
    </row>
    <row r="192" spans="1:8" ht="18.600000000000001" customHeight="1" x14ac:dyDescent="0.3">
      <c r="A192" s="479"/>
      <c r="B192" s="311" t="s">
        <v>1685</v>
      </c>
      <c r="C192" s="272">
        <v>4</v>
      </c>
      <c r="D192" s="477"/>
      <c r="E192" s="273">
        <f>+C192/D190</f>
        <v>0.15384615384615385</v>
      </c>
      <c r="F192" s="450"/>
      <c r="G192" s="451"/>
      <c r="H192" s="452"/>
    </row>
    <row r="193" spans="1:8" ht="18.600000000000001" customHeight="1" thickBot="1" x14ac:dyDescent="0.35">
      <c r="A193" s="480"/>
      <c r="B193" s="313" t="s">
        <v>1686</v>
      </c>
      <c r="C193" s="289">
        <v>20</v>
      </c>
      <c r="D193" s="477"/>
      <c r="E193" s="290">
        <f>+C193/D190</f>
        <v>0.76923076923076927</v>
      </c>
      <c r="F193" s="450"/>
      <c r="G193" s="451"/>
      <c r="H193" s="452"/>
    </row>
    <row r="194" spans="1:8" ht="18.600000000000001" customHeight="1" x14ac:dyDescent="0.3">
      <c r="A194" s="481" t="s">
        <v>1677</v>
      </c>
      <c r="B194" s="310" t="s">
        <v>1703</v>
      </c>
      <c r="C194" s="285">
        <v>0</v>
      </c>
      <c r="D194" s="473">
        <f>SUM(C194:C197)</f>
        <v>26</v>
      </c>
      <c r="E194" s="286">
        <f>+C194/D194</f>
        <v>0</v>
      </c>
      <c r="F194" s="456"/>
      <c r="G194" s="457"/>
      <c r="H194" s="458"/>
    </row>
    <row r="195" spans="1:8" ht="18.600000000000001" customHeight="1" x14ac:dyDescent="0.3">
      <c r="A195" s="479"/>
      <c r="B195" s="311" t="s">
        <v>1688</v>
      </c>
      <c r="C195" s="272">
        <v>2</v>
      </c>
      <c r="D195" s="477"/>
      <c r="E195" s="273">
        <f>+C195/D194</f>
        <v>7.6923076923076927E-2</v>
      </c>
      <c r="F195" s="450"/>
      <c r="G195" s="451"/>
      <c r="H195" s="452"/>
    </row>
    <row r="196" spans="1:8" ht="18.600000000000001" customHeight="1" x14ac:dyDescent="0.3">
      <c r="A196" s="479"/>
      <c r="B196" s="311" t="s">
        <v>1689</v>
      </c>
      <c r="C196" s="272">
        <v>2</v>
      </c>
      <c r="D196" s="477"/>
      <c r="E196" s="273">
        <f>+C196/D194</f>
        <v>7.6923076923076927E-2</v>
      </c>
      <c r="F196" s="450"/>
      <c r="G196" s="451"/>
      <c r="H196" s="452"/>
    </row>
    <row r="197" spans="1:8" ht="18.600000000000001" customHeight="1" thickBot="1" x14ac:dyDescent="0.35">
      <c r="A197" s="480"/>
      <c r="B197" s="313" t="s">
        <v>1690</v>
      </c>
      <c r="C197" s="289">
        <v>22</v>
      </c>
      <c r="D197" s="477"/>
      <c r="E197" s="290">
        <f>+C197/D194</f>
        <v>0.84615384615384615</v>
      </c>
      <c r="F197" s="450"/>
      <c r="G197" s="451"/>
      <c r="H197" s="452"/>
    </row>
    <row r="198" spans="1:8" ht="18.600000000000001" customHeight="1" x14ac:dyDescent="0.3">
      <c r="A198" s="481" t="s">
        <v>1678</v>
      </c>
      <c r="B198" s="310" t="s">
        <v>1679</v>
      </c>
      <c r="C198" s="285">
        <v>0</v>
      </c>
      <c r="D198" s="473">
        <f>SUM(C198:C201)</f>
        <v>26</v>
      </c>
      <c r="E198" s="286">
        <f>+C198/D198</f>
        <v>0</v>
      </c>
      <c r="F198" s="456"/>
      <c r="G198" s="457"/>
      <c r="H198" s="458"/>
    </row>
    <row r="199" spans="1:8" ht="46.8" x14ac:dyDescent="0.3">
      <c r="A199" s="479"/>
      <c r="B199" s="314" t="s">
        <v>1680</v>
      </c>
      <c r="C199" s="272">
        <v>4</v>
      </c>
      <c r="D199" s="477"/>
      <c r="E199" s="273">
        <f>+C199/D198</f>
        <v>0.15384615384615385</v>
      </c>
      <c r="F199" s="450"/>
      <c r="G199" s="451"/>
      <c r="H199" s="452"/>
    </row>
    <row r="200" spans="1:8" ht="18.600000000000001" customHeight="1" x14ac:dyDescent="0.3">
      <c r="A200" s="479"/>
      <c r="B200" s="311" t="s">
        <v>1681</v>
      </c>
      <c r="C200" s="272">
        <v>9</v>
      </c>
      <c r="D200" s="477"/>
      <c r="E200" s="273">
        <f>+C200/D198</f>
        <v>0.34615384615384615</v>
      </c>
      <c r="F200" s="450"/>
      <c r="G200" s="451"/>
      <c r="H200" s="452"/>
    </row>
    <row r="201" spans="1:8" ht="18.600000000000001" customHeight="1" thickBot="1" x14ac:dyDescent="0.35">
      <c r="A201" s="482"/>
      <c r="B201" s="312" t="s">
        <v>1682</v>
      </c>
      <c r="C201" s="275">
        <v>13</v>
      </c>
      <c r="D201" s="483"/>
      <c r="E201" s="276">
        <f>+C201/D198</f>
        <v>0.5</v>
      </c>
      <c r="F201" s="453"/>
      <c r="G201" s="454"/>
      <c r="H201" s="455"/>
    </row>
    <row r="202" spans="1:8" x14ac:dyDescent="0.3">
      <c r="A202" s="260"/>
      <c r="B202" s="261"/>
    </row>
    <row r="206" spans="1:8" ht="16.2" thickBot="1" x14ac:dyDescent="0.35"/>
    <row r="207" spans="1:8" ht="16.2" thickBot="1" x14ac:dyDescent="0.35">
      <c r="A207" s="464" t="s">
        <v>1667</v>
      </c>
      <c r="B207" s="465"/>
      <c r="C207" s="465"/>
      <c r="D207" s="465"/>
      <c r="E207" s="465"/>
      <c r="F207" s="465"/>
      <c r="G207" s="465"/>
      <c r="H207" s="466"/>
    </row>
    <row r="208" spans="1:8" ht="47.4" thickBot="1" x14ac:dyDescent="0.3">
      <c r="A208" s="320" t="s">
        <v>1628</v>
      </c>
      <c r="B208" s="321" t="s">
        <v>1645</v>
      </c>
      <c r="C208" s="296" t="s">
        <v>1635</v>
      </c>
      <c r="D208" s="297" t="s">
        <v>1671</v>
      </c>
      <c r="E208" s="298" t="s">
        <v>1620</v>
      </c>
      <c r="F208" s="467" t="s">
        <v>1714</v>
      </c>
      <c r="G208" s="467"/>
      <c r="H208" s="468"/>
    </row>
    <row r="209" spans="1:8" ht="18.600000000000001" customHeight="1" x14ac:dyDescent="0.3">
      <c r="A209" s="469" t="s">
        <v>1692</v>
      </c>
      <c r="B209" s="299" t="s">
        <v>1630</v>
      </c>
      <c r="C209" s="285">
        <v>1</v>
      </c>
      <c r="D209" s="487">
        <f>SUM(C209:C213)</f>
        <v>26</v>
      </c>
      <c r="E209" s="286">
        <f>+C209/C214</f>
        <v>3.8461538461538464E-2</v>
      </c>
      <c r="F209" s="456"/>
      <c r="G209" s="457"/>
      <c r="H209" s="458"/>
    </row>
    <row r="210" spans="1:8" ht="18.600000000000001" customHeight="1" x14ac:dyDescent="0.3">
      <c r="A210" s="470"/>
      <c r="B210" s="271" t="s">
        <v>1631</v>
      </c>
      <c r="C210" s="272">
        <v>3</v>
      </c>
      <c r="D210" s="488"/>
      <c r="E210" s="273">
        <f>+C210/C214</f>
        <v>0.11538461538461539</v>
      </c>
      <c r="F210" s="450"/>
      <c r="G210" s="451"/>
      <c r="H210" s="452"/>
    </row>
    <row r="211" spans="1:8" ht="18.600000000000001" customHeight="1" x14ac:dyDescent="0.3">
      <c r="A211" s="470"/>
      <c r="B211" s="271" t="s">
        <v>1644</v>
      </c>
      <c r="C211" s="272">
        <v>2</v>
      </c>
      <c r="D211" s="488"/>
      <c r="E211" s="273">
        <f>+C211/C214</f>
        <v>7.6923076923076927E-2</v>
      </c>
      <c r="F211" s="450"/>
      <c r="G211" s="451"/>
      <c r="H211" s="452"/>
    </row>
    <row r="212" spans="1:8" ht="18.600000000000001" customHeight="1" x14ac:dyDescent="0.3">
      <c r="A212" s="470"/>
      <c r="B212" s="271" t="s">
        <v>1633</v>
      </c>
      <c r="C212" s="272">
        <v>9</v>
      </c>
      <c r="D212" s="488"/>
      <c r="E212" s="273">
        <f>+C212/C214</f>
        <v>0.34615384615384615</v>
      </c>
      <c r="F212" s="450"/>
      <c r="G212" s="451"/>
      <c r="H212" s="452"/>
    </row>
    <row r="213" spans="1:8" ht="18.600000000000001" customHeight="1" thickBot="1" x14ac:dyDescent="0.35">
      <c r="A213" s="471"/>
      <c r="B213" s="274" t="s">
        <v>1666</v>
      </c>
      <c r="C213" s="275">
        <v>11</v>
      </c>
      <c r="D213" s="489"/>
      <c r="E213" s="276">
        <f>+C213/C214</f>
        <v>0.42307692307692307</v>
      </c>
      <c r="F213" s="453"/>
      <c r="G213" s="454"/>
      <c r="H213" s="455"/>
    </row>
    <row r="214" spans="1:8" hidden="1" x14ac:dyDescent="0.3">
      <c r="C214" s="294">
        <f>SUM(C209:C213)</f>
        <v>26</v>
      </c>
      <c r="E214" s="295">
        <f>SUM(E209:E213)</f>
        <v>1</v>
      </c>
    </row>
    <row r="215" spans="1:8" ht="16.2" thickBot="1" x14ac:dyDescent="0.3">
      <c r="A215" s="263" t="s">
        <v>1669</v>
      </c>
      <c r="B215" s="309" t="s">
        <v>1670</v>
      </c>
      <c r="C215" s="472"/>
      <c r="D215" s="473"/>
      <c r="E215" s="473"/>
      <c r="F215" s="473"/>
      <c r="G215" s="473"/>
      <c r="H215" s="474"/>
    </row>
    <row r="216" spans="1:8" ht="15" customHeight="1" x14ac:dyDescent="0.3">
      <c r="A216" s="475" t="s">
        <v>1668</v>
      </c>
      <c r="B216" s="310" t="s">
        <v>1672</v>
      </c>
      <c r="C216" s="285">
        <v>0</v>
      </c>
      <c r="D216" s="473">
        <f>SUM(C216:C219)</f>
        <v>26</v>
      </c>
      <c r="E216" s="286">
        <f>+C216/D216</f>
        <v>0</v>
      </c>
      <c r="F216" s="456"/>
      <c r="G216" s="457"/>
      <c r="H216" s="458"/>
    </row>
    <row r="217" spans="1:8" ht="15" customHeight="1" x14ac:dyDescent="0.3">
      <c r="A217" s="476"/>
      <c r="B217" s="311" t="s">
        <v>1673</v>
      </c>
      <c r="C217" s="272">
        <v>4</v>
      </c>
      <c r="D217" s="477"/>
      <c r="E217" s="273">
        <f>+C217/D216</f>
        <v>0.15384615384615385</v>
      </c>
      <c r="F217" s="450"/>
      <c r="G217" s="451"/>
      <c r="H217" s="452"/>
    </row>
    <row r="218" spans="1:8" ht="15" customHeight="1" x14ac:dyDescent="0.3">
      <c r="A218" s="476"/>
      <c r="B218" s="311" t="s">
        <v>1674</v>
      </c>
      <c r="C218" s="272">
        <v>8</v>
      </c>
      <c r="D218" s="477"/>
      <c r="E218" s="273">
        <f>+C218/D216</f>
        <v>0.30769230769230771</v>
      </c>
      <c r="F218" s="450"/>
      <c r="G218" s="451"/>
      <c r="H218" s="452"/>
    </row>
    <row r="219" spans="1:8" ht="15" customHeight="1" thickBot="1" x14ac:dyDescent="0.35">
      <c r="A219" s="476"/>
      <c r="B219" s="311" t="s">
        <v>1675</v>
      </c>
      <c r="C219" s="272">
        <v>14</v>
      </c>
      <c r="D219" s="477"/>
      <c r="E219" s="273">
        <f>+C219/D216</f>
        <v>0.53846153846153844</v>
      </c>
      <c r="F219" s="450"/>
      <c r="G219" s="451"/>
      <c r="H219" s="452"/>
    </row>
    <row r="220" spans="1:8" ht="15" customHeight="1" x14ac:dyDescent="0.3">
      <c r="A220" s="481" t="s">
        <v>1676</v>
      </c>
      <c r="B220" s="310" t="s">
        <v>1683</v>
      </c>
      <c r="C220" s="269">
        <v>0</v>
      </c>
      <c r="D220" s="473">
        <f>SUM(C220:C223)</f>
        <v>26</v>
      </c>
      <c r="E220" s="270">
        <f>+C220/D220</f>
        <v>0</v>
      </c>
      <c r="F220" s="456"/>
      <c r="G220" s="457"/>
      <c r="H220" s="458"/>
    </row>
    <row r="221" spans="1:8" ht="15" customHeight="1" x14ac:dyDescent="0.3">
      <c r="A221" s="479"/>
      <c r="B221" s="311" t="s">
        <v>1684</v>
      </c>
      <c r="C221" s="272">
        <v>2</v>
      </c>
      <c r="D221" s="477"/>
      <c r="E221" s="273">
        <f>+C221/D220</f>
        <v>7.6923076923076927E-2</v>
      </c>
      <c r="F221" s="450"/>
      <c r="G221" s="451"/>
      <c r="H221" s="452"/>
    </row>
    <row r="222" spans="1:8" ht="15" customHeight="1" x14ac:dyDescent="0.3">
      <c r="A222" s="479"/>
      <c r="B222" s="311" t="s">
        <v>1685</v>
      </c>
      <c r="C222" s="272">
        <v>4</v>
      </c>
      <c r="D222" s="477"/>
      <c r="E222" s="273">
        <f>+C222/D220</f>
        <v>0.15384615384615385</v>
      </c>
      <c r="F222" s="450"/>
      <c r="G222" s="451"/>
      <c r="H222" s="452"/>
    </row>
    <row r="223" spans="1:8" ht="15" customHeight="1" thickBot="1" x14ac:dyDescent="0.35">
      <c r="A223" s="480"/>
      <c r="B223" s="313" t="s">
        <v>1686</v>
      </c>
      <c r="C223" s="289">
        <v>20</v>
      </c>
      <c r="D223" s="477"/>
      <c r="E223" s="290">
        <f>+C223/D220</f>
        <v>0.76923076923076927</v>
      </c>
      <c r="F223" s="450"/>
      <c r="G223" s="451"/>
      <c r="H223" s="452"/>
    </row>
    <row r="224" spans="1:8" ht="15" customHeight="1" x14ac:dyDescent="0.3">
      <c r="A224" s="481" t="s">
        <v>1677</v>
      </c>
      <c r="B224" s="310" t="s">
        <v>1703</v>
      </c>
      <c r="C224" s="285">
        <v>0</v>
      </c>
      <c r="D224" s="473">
        <f>SUM(C224:C227)</f>
        <v>26</v>
      </c>
      <c r="E224" s="286">
        <f>+C224/D224</f>
        <v>0</v>
      </c>
      <c r="F224" s="456"/>
      <c r="G224" s="457"/>
      <c r="H224" s="458"/>
    </row>
    <row r="225" spans="1:8" ht="15" customHeight="1" x14ac:dyDescent="0.3">
      <c r="A225" s="479"/>
      <c r="B225" s="311" t="s">
        <v>1688</v>
      </c>
      <c r="C225" s="272">
        <v>2</v>
      </c>
      <c r="D225" s="477"/>
      <c r="E225" s="273">
        <f>+C225/D224</f>
        <v>7.6923076923076927E-2</v>
      </c>
      <c r="F225" s="450"/>
      <c r="G225" s="451"/>
      <c r="H225" s="452"/>
    </row>
    <row r="226" spans="1:8" ht="15" customHeight="1" x14ac:dyDescent="0.3">
      <c r="A226" s="479"/>
      <c r="B226" s="311" t="s">
        <v>1689</v>
      </c>
      <c r="C226" s="272">
        <v>2</v>
      </c>
      <c r="D226" s="477"/>
      <c r="E226" s="273">
        <f>+C226/D224</f>
        <v>7.6923076923076927E-2</v>
      </c>
      <c r="F226" s="450"/>
      <c r="G226" s="451"/>
      <c r="H226" s="452"/>
    </row>
    <row r="227" spans="1:8" ht="15" customHeight="1" thickBot="1" x14ac:dyDescent="0.35">
      <c r="A227" s="480"/>
      <c r="B227" s="313" t="s">
        <v>1690</v>
      </c>
      <c r="C227" s="289">
        <v>22</v>
      </c>
      <c r="D227" s="477"/>
      <c r="E227" s="290">
        <f>+C227/D224</f>
        <v>0.84615384615384615</v>
      </c>
      <c r="F227" s="450"/>
      <c r="G227" s="451"/>
      <c r="H227" s="452"/>
    </row>
    <row r="228" spans="1:8" ht="15" customHeight="1" x14ac:dyDescent="0.3">
      <c r="A228" s="481" t="s">
        <v>1678</v>
      </c>
      <c r="B228" s="310" t="s">
        <v>1679</v>
      </c>
      <c r="C228" s="285">
        <v>0</v>
      </c>
      <c r="D228" s="473">
        <f>SUM(C228:C231)</f>
        <v>26</v>
      </c>
      <c r="E228" s="286">
        <f>+C228/D228</f>
        <v>0</v>
      </c>
      <c r="F228" s="456"/>
      <c r="G228" s="457"/>
      <c r="H228" s="458"/>
    </row>
    <row r="229" spans="1:8" ht="46.8" x14ac:dyDescent="0.3">
      <c r="A229" s="479"/>
      <c r="B229" s="314" t="s">
        <v>1680</v>
      </c>
      <c r="C229" s="272">
        <v>4</v>
      </c>
      <c r="D229" s="477"/>
      <c r="E229" s="273">
        <f>+C229/D228</f>
        <v>0.15384615384615385</v>
      </c>
      <c r="F229" s="450"/>
      <c r="G229" s="451"/>
      <c r="H229" s="452"/>
    </row>
    <row r="230" spans="1:8" ht="15" customHeight="1" x14ac:dyDescent="0.3">
      <c r="A230" s="479"/>
      <c r="B230" s="311" t="s">
        <v>1681</v>
      </c>
      <c r="C230" s="272">
        <v>8</v>
      </c>
      <c r="D230" s="477"/>
      <c r="E230" s="273">
        <f>+C230/D228</f>
        <v>0.30769230769230771</v>
      </c>
      <c r="F230" s="450"/>
      <c r="G230" s="451"/>
      <c r="H230" s="452"/>
    </row>
    <row r="231" spans="1:8" ht="15" customHeight="1" thickBot="1" x14ac:dyDescent="0.35">
      <c r="A231" s="482"/>
      <c r="B231" s="312" t="s">
        <v>1682</v>
      </c>
      <c r="C231" s="275">
        <v>14</v>
      </c>
      <c r="D231" s="483"/>
      <c r="E231" s="276">
        <f>+C231/D228</f>
        <v>0.53846153846153844</v>
      </c>
      <c r="F231" s="453"/>
      <c r="G231" s="454"/>
      <c r="H231" s="455"/>
    </row>
    <row r="232" spans="1:8" ht="17.399999999999999" customHeight="1" x14ac:dyDescent="0.3"/>
    <row r="233" spans="1:8" ht="17.399999999999999" customHeight="1" thickBot="1" x14ac:dyDescent="0.35"/>
    <row r="234" spans="1:8" ht="17.399999999999999" customHeight="1" thickBot="1" x14ac:dyDescent="0.35">
      <c r="A234" s="464" t="s">
        <v>1667</v>
      </c>
      <c r="B234" s="465"/>
      <c r="C234" s="465"/>
      <c r="D234" s="465"/>
      <c r="E234" s="465"/>
      <c r="F234" s="465"/>
      <c r="G234" s="465"/>
      <c r="H234" s="466"/>
    </row>
    <row r="235" spans="1:8" ht="47.4" thickBot="1" x14ac:dyDescent="0.3">
      <c r="A235" s="320" t="s">
        <v>1628</v>
      </c>
      <c r="B235" s="321" t="s">
        <v>1647</v>
      </c>
      <c r="C235" s="296" t="s">
        <v>1635</v>
      </c>
      <c r="D235" s="297" t="s">
        <v>1671</v>
      </c>
      <c r="E235" s="298" t="s">
        <v>1620</v>
      </c>
      <c r="F235" s="467" t="s">
        <v>1714</v>
      </c>
      <c r="G235" s="467"/>
      <c r="H235" s="468"/>
    </row>
    <row r="236" spans="1:8" ht="20.399999999999999" customHeight="1" x14ac:dyDescent="0.3">
      <c r="A236" s="469" t="s">
        <v>1692</v>
      </c>
      <c r="B236" s="299" t="s">
        <v>1630</v>
      </c>
      <c r="C236" s="285">
        <v>1</v>
      </c>
      <c r="D236" s="487">
        <f>SUM(C236:C240)</f>
        <v>26</v>
      </c>
      <c r="E236" s="286">
        <f>+C236/C241</f>
        <v>3.8461538461538464E-2</v>
      </c>
      <c r="F236" s="456"/>
      <c r="G236" s="457"/>
      <c r="H236" s="458"/>
    </row>
    <row r="237" spans="1:8" ht="20.399999999999999" customHeight="1" x14ac:dyDescent="0.3">
      <c r="A237" s="470"/>
      <c r="B237" s="271" t="s">
        <v>1631</v>
      </c>
      <c r="C237" s="272">
        <v>3</v>
      </c>
      <c r="D237" s="488"/>
      <c r="E237" s="273">
        <f>+C237/C241</f>
        <v>0.11538461538461539</v>
      </c>
      <c r="F237" s="450"/>
      <c r="G237" s="451"/>
      <c r="H237" s="452"/>
    </row>
    <row r="238" spans="1:8" ht="20.399999999999999" customHeight="1" x14ac:dyDescent="0.3">
      <c r="A238" s="470"/>
      <c r="B238" s="271" t="s">
        <v>1644</v>
      </c>
      <c r="C238" s="272">
        <v>2</v>
      </c>
      <c r="D238" s="488"/>
      <c r="E238" s="273">
        <f>+C238/C241</f>
        <v>7.6923076923076927E-2</v>
      </c>
      <c r="F238" s="450"/>
      <c r="G238" s="451"/>
      <c r="H238" s="452"/>
    </row>
    <row r="239" spans="1:8" ht="20.399999999999999" customHeight="1" x14ac:dyDescent="0.3">
      <c r="A239" s="470"/>
      <c r="B239" s="271" t="s">
        <v>1633</v>
      </c>
      <c r="C239" s="272">
        <v>9</v>
      </c>
      <c r="D239" s="488"/>
      <c r="E239" s="273">
        <f>+C239/C241</f>
        <v>0.34615384615384615</v>
      </c>
      <c r="F239" s="450"/>
      <c r="G239" s="451"/>
      <c r="H239" s="452"/>
    </row>
    <row r="240" spans="1:8" ht="20.399999999999999" customHeight="1" thickBot="1" x14ac:dyDescent="0.35">
      <c r="A240" s="471"/>
      <c r="B240" s="274" t="s">
        <v>1666</v>
      </c>
      <c r="C240" s="275">
        <v>11</v>
      </c>
      <c r="D240" s="489"/>
      <c r="E240" s="276">
        <f>+C240/C241</f>
        <v>0.42307692307692307</v>
      </c>
      <c r="F240" s="453"/>
      <c r="G240" s="454"/>
      <c r="H240" s="455"/>
    </row>
    <row r="241" spans="1:8" ht="17.399999999999999" hidden="1" customHeight="1" thickBot="1" x14ac:dyDescent="0.35">
      <c r="C241" s="294">
        <f>SUM(C236:C240)</f>
        <v>26</v>
      </c>
      <c r="E241" s="295">
        <f>SUM(E236:E240)</f>
        <v>1</v>
      </c>
    </row>
    <row r="242" spans="1:8" ht="17.399999999999999" customHeight="1" thickBot="1" x14ac:dyDescent="0.3">
      <c r="A242" s="263" t="s">
        <v>1669</v>
      </c>
      <c r="B242" s="309" t="s">
        <v>1670</v>
      </c>
      <c r="C242" s="472"/>
      <c r="D242" s="473"/>
      <c r="E242" s="473"/>
      <c r="F242" s="473"/>
      <c r="G242" s="473"/>
      <c r="H242" s="474"/>
    </row>
    <row r="243" spans="1:8" ht="16.2" customHeight="1" x14ac:dyDescent="0.3">
      <c r="A243" s="475" t="s">
        <v>1668</v>
      </c>
      <c r="B243" s="310" t="s">
        <v>1672</v>
      </c>
      <c r="C243" s="285">
        <v>0</v>
      </c>
      <c r="D243" s="473">
        <f>SUM(C243:C246)</f>
        <v>26</v>
      </c>
      <c r="E243" s="286">
        <f>+C243/D243</f>
        <v>0</v>
      </c>
      <c r="F243" s="456"/>
      <c r="G243" s="457"/>
      <c r="H243" s="458"/>
    </row>
    <row r="244" spans="1:8" ht="16.2" customHeight="1" x14ac:dyDescent="0.3">
      <c r="A244" s="476"/>
      <c r="B244" s="311" t="s">
        <v>1673</v>
      </c>
      <c r="C244" s="272">
        <v>4</v>
      </c>
      <c r="D244" s="477"/>
      <c r="E244" s="273">
        <f>+C244/D243</f>
        <v>0.15384615384615385</v>
      </c>
      <c r="F244" s="450"/>
      <c r="G244" s="451"/>
      <c r="H244" s="452"/>
    </row>
    <row r="245" spans="1:8" ht="16.2" customHeight="1" x14ac:dyDescent="0.3">
      <c r="A245" s="476"/>
      <c r="B245" s="311" t="s">
        <v>1674</v>
      </c>
      <c r="C245" s="272">
        <v>8</v>
      </c>
      <c r="D245" s="477"/>
      <c r="E245" s="273">
        <f>+C245/D243</f>
        <v>0.30769230769230771</v>
      </c>
      <c r="F245" s="450"/>
      <c r="G245" s="451"/>
      <c r="H245" s="452"/>
    </row>
    <row r="246" spans="1:8" ht="16.2" customHeight="1" thickBot="1" x14ac:dyDescent="0.35">
      <c r="A246" s="492"/>
      <c r="B246" s="312" t="s">
        <v>1675</v>
      </c>
      <c r="C246" s="275">
        <v>14</v>
      </c>
      <c r="D246" s="483"/>
      <c r="E246" s="276">
        <f>+C246/D243</f>
        <v>0.53846153846153844</v>
      </c>
      <c r="F246" s="453"/>
      <c r="G246" s="454"/>
      <c r="H246" s="455"/>
    </row>
    <row r="247" spans="1:8" ht="16.2" customHeight="1" x14ac:dyDescent="0.3">
      <c r="A247" s="478" t="s">
        <v>1676</v>
      </c>
      <c r="B247" s="325" t="s">
        <v>1683</v>
      </c>
      <c r="C247" s="337">
        <v>0</v>
      </c>
      <c r="D247" s="499">
        <f>SUM(C247:C250)</f>
        <v>26</v>
      </c>
      <c r="E247" s="270">
        <f>+C247/D247</f>
        <v>0</v>
      </c>
      <c r="F247" s="450"/>
      <c r="G247" s="451"/>
      <c r="H247" s="452"/>
    </row>
    <row r="248" spans="1:8" ht="16.2" customHeight="1" x14ac:dyDescent="0.3">
      <c r="A248" s="479"/>
      <c r="B248" s="311" t="s">
        <v>1684</v>
      </c>
      <c r="C248" s="323">
        <v>2</v>
      </c>
      <c r="D248" s="499"/>
      <c r="E248" s="273">
        <f>+C248/D247</f>
        <v>7.6923076923076927E-2</v>
      </c>
      <c r="F248" s="450"/>
      <c r="G248" s="451"/>
      <c r="H248" s="452"/>
    </row>
    <row r="249" spans="1:8" ht="16.2" customHeight="1" x14ac:dyDescent="0.3">
      <c r="A249" s="479"/>
      <c r="B249" s="311" t="s">
        <v>1685</v>
      </c>
      <c r="C249" s="323">
        <v>3</v>
      </c>
      <c r="D249" s="499"/>
      <c r="E249" s="273">
        <f>+C249/D247</f>
        <v>0.11538461538461539</v>
      </c>
      <c r="F249" s="450"/>
      <c r="G249" s="451"/>
      <c r="H249" s="452"/>
    </row>
    <row r="250" spans="1:8" ht="16.2" customHeight="1" thickBot="1" x14ac:dyDescent="0.35">
      <c r="A250" s="480"/>
      <c r="B250" s="313" t="s">
        <v>1686</v>
      </c>
      <c r="C250" s="338">
        <v>21</v>
      </c>
      <c r="D250" s="499"/>
      <c r="E250" s="290">
        <f>+C250/D247</f>
        <v>0.80769230769230771</v>
      </c>
      <c r="F250" s="450"/>
      <c r="G250" s="451"/>
      <c r="H250" s="452"/>
    </row>
    <row r="251" spans="1:8" ht="16.2" customHeight="1" x14ac:dyDescent="0.3">
      <c r="A251" s="481" t="s">
        <v>1677</v>
      </c>
      <c r="B251" s="310" t="s">
        <v>1703</v>
      </c>
      <c r="C251" s="285">
        <v>0</v>
      </c>
      <c r="D251" s="473">
        <f>SUM(C251:C254)</f>
        <v>26</v>
      </c>
      <c r="E251" s="286">
        <f>+C251/D251</f>
        <v>0</v>
      </c>
      <c r="F251" s="456"/>
      <c r="G251" s="457"/>
      <c r="H251" s="458"/>
    </row>
    <row r="252" spans="1:8" ht="16.2" customHeight="1" x14ac:dyDescent="0.3">
      <c r="A252" s="479"/>
      <c r="B252" s="311" t="s">
        <v>1688</v>
      </c>
      <c r="C252" s="272">
        <v>2</v>
      </c>
      <c r="D252" s="477"/>
      <c r="E252" s="273">
        <f>+C252/D251</f>
        <v>7.6923076923076927E-2</v>
      </c>
      <c r="F252" s="450"/>
      <c r="G252" s="451"/>
      <c r="H252" s="452"/>
    </row>
    <row r="253" spans="1:8" ht="16.2" customHeight="1" x14ac:dyDescent="0.3">
      <c r="A253" s="479"/>
      <c r="B253" s="311" t="s">
        <v>1689</v>
      </c>
      <c r="C253" s="272">
        <v>2</v>
      </c>
      <c r="D253" s="477"/>
      <c r="E253" s="273">
        <f>+C253/D251</f>
        <v>7.6923076923076927E-2</v>
      </c>
      <c r="F253" s="450"/>
      <c r="G253" s="451"/>
      <c r="H253" s="452"/>
    </row>
    <row r="254" spans="1:8" ht="16.2" customHeight="1" thickBot="1" x14ac:dyDescent="0.35">
      <c r="A254" s="480"/>
      <c r="B254" s="313" t="s">
        <v>1690</v>
      </c>
      <c r="C254" s="289">
        <v>22</v>
      </c>
      <c r="D254" s="477"/>
      <c r="E254" s="290">
        <f>+C254/D251</f>
        <v>0.84615384615384615</v>
      </c>
      <c r="F254" s="450"/>
      <c r="G254" s="451"/>
      <c r="H254" s="452"/>
    </row>
    <row r="255" spans="1:8" ht="16.2" customHeight="1" x14ac:dyDescent="0.3">
      <c r="A255" s="481" t="s">
        <v>1678</v>
      </c>
      <c r="B255" s="310" t="s">
        <v>1679</v>
      </c>
      <c r="C255" s="285">
        <v>0</v>
      </c>
      <c r="D255" s="473">
        <f>SUM(C255:C258)</f>
        <v>26</v>
      </c>
      <c r="E255" s="286">
        <f>+C255/D255</f>
        <v>0</v>
      </c>
      <c r="F255" s="456"/>
      <c r="G255" s="457"/>
      <c r="H255" s="458"/>
    </row>
    <row r="256" spans="1:8" ht="46.8" x14ac:dyDescent="0.3">
      <c r="A256" s="479"/>
      <c r="B256" s="314" t="s">
        <v>1680</v>
      </c>
      <c r="C256" s="272">
        <v>4</v>
      </c>
      <c r="D256" s="477"/>
      <c r="E256" s="273">
        <f>+C256/D255</f>
        <v>0.15384615384615385</v>
      </c>
      <c r="F256" s="450"/>
      <c r="G256" s="451"/>
      <c r="H256" s="452"/>
    </row>
    <row r="257" spans="1:8" ht="16.2" customHeight="1" x14ac:dyDescent="0.3">
      <c r="A257" s="479"/>
      <c r="B257" s="311" t="s">
        <v>1681</v>
      </c>
      <c r="C257" s="272">
        <v>8</v>
      </c>
      <c r="D257" s="477"/>
      <c r="E257" s="273">
        <f>+C257/D255</f>
        <v>0.30769230769230771</v>
      </c>
      <c r="F257" s="450"/>
      <c r="G257" s="451"/>
      <c r="H257" s="452"/>
    </row>
    <row r="258" spans="1:8" ht="16.2" customHeight="1" thickBot="1" x14ac:dyDescent="0.35">
      <c r="A258" s="482"/>
      <c r="B258" s="312" t="s">
        <v>1682</v>
      </c>
      <c r="C258" s="275">
        <v>14</v>
      </c>
      <c r="D258" s="483"/>
      <c r="E258" s="276">
        <f>+C258/D255</f>
        <v>0.53846153846153844</v>
      </c>
      <c r="F258" s="453"/>
      <c r="G258" s="454"/>
      <c r="H258" s="455"/>
    </row>
    <row r="259" spans="1:8" ht="17.399999999999999" customHeight="1" x14ac:dyDescent="0.3"/>
    <row r="262" spans="1:8" ht="16.2" thickBot="1" x14ac:dyDescent="0.35"/>
    <row r="263" spans="1:8" ht="16.2" thickBot="1" x14ac:dyDescent="0.35">
      <c r="A263" s="464" t="s">
        <v>1667</v>
      </c>
      <c r="B263" s="465"/>
      <c r="C263" s="465"/>
      <c r="D263" s="465"/>
      <c r="E263" s="465"/>
      <c r="F263" s="465"/>
      <c r="G263" s="465"/>
      <c r="H263" s="466"/>
    </row>
    <row r="264" spans="1:8" ht="47.4" thickBot="1" x14ac:dyDescent="0.3">
      <c r="A264" s="320" t="s">
        <v>1628</v>
      </c>
      <c r="B264" s="321" t="s">
        <v>1694</v>
      </c>
      <c r="C264" s="296" t="s">
        <v>1635</v>
      </c>
      <c r="D264" s="297" t="s">
        <v>1671</v>
      </c>
      <c r="E264" s="298" t="s">
        <v>1620</v>
      </c>
      <c r="F264" s="467" t="s">
        <v>1714</v>
      </c>
      <c r="G264" s="467"/>
      <c r="H264" s="468"/>
    </row>
    <row r="265" spans="1:8" ht="15.6" customHeight="1" x14ac:dyDescent="0.3">
      <c r="A265" s="469" t="s">
        <v>1692</v>
      </c>
      <c r="B265" s="299" t="s">
        <v>1630</v>
      </c>
      <c r="C265" s="285">
        <v>2</v>
      </c>
      <c r="D265" s="487">
        <f>SUM(C265:C271)</f>
        <v>58</v>
      </c>
      <c r="E265" s="286">
        <f>+C265/C272</f>
        <v>3.4482758620689655E-2</v>
      </c>
      <c r="F265" s="456"/>
      <c r="G265" s="457"/>
      <c r="H265" s="458"/>
    </row>
    <row r="266" spans="1:8" ht="15.6" customHeight="1" x14ac:dyDescent="0.3">
      <c r="A266" s="470"/>
      <c r="B266" s="271" t="s">
        <v>1631</v>
      </c>
      <c r="C266" s="272">
        <v>4</v>
      </c>
      <c r="D266" s="488"/>
      <c r="E266" s="273">
        <f>+C266/C272</f>
        <v>6.8965517241379309E-2</v>
      </c>
      <c r="F266" s="450"/>
      <c r="G266" s="451"/>
      <c r="H266" s="452"/>
    </row>
    <row r="267" spans="1:8" ht="15.6" customHeight="1" x14ac:dyDescent="0.3">
      <c r="A267" s="470"/>
      <c r="B267" s="271" t="s">
        <v>1643</v>
      </c>
      <c r="C267" s="272">
        <v>1</v>
      </c>
      <c r="D267" s="488"/>
      <c r="E267" s="273">
        <f>+C267/C272</f>
        <v>1.7241379310344827E-2</v>
      </c>
      <c r="F267" s="450"/>
      <c r="G267" s="451"/>
      <c r="H267" s="452"/>
    </row>
    <row r="268" spans="1:8" ht="15.6" customHeight="1" x14ac:dyDescent="0.3">
      <c r="A268" s="470"/>
      <c r="B268" s="271" t="s">
        <v>1644</v>
      </c>
      <c r="C268" s="272">
        <v>5</v>
      </c>
      <c r="D268" s="488"/>
      <c r="E268" s="273">
        <f>+C268/C272</f>
        <v>8.6206896551724144E-2</v>
      </c>
      <c r="F268" s="450"/>
      <c r="G268" s="451"/>
      <c r="H268" s="452"/>
    </row>
    <row r="269" spans="1:8" ht="15.6" customHeight="1" x14ac:dyDescent="0.3">
      <c r="A269" s="470"/>
      <c r="B269" s="271" t="s">
        <v>1633</v>
      </c>
      <c r="C269" s="272">
        <v>9</v>
      </c>
      <c r="D269" s="488"/>
      <c r="E269" s="273">
        <f>+C269/C272</f>
        <v>0.15517241379310345</v>
      </c>
      <c r="F269" s="450"/>
      <c r="G269" s="451"/>
      <c r="H269" s="452"/>
    </row>
    <row r="270" spans="1:8" ht="15.6" customHeight="1" x14ac:dyDescent="0.3">
      <c r="A270" s="470"/>
      <c r="B270" s="271" t="s">
        <v>1666</v>
      </c>
      <c r="C270" s="272">
        <v>34</v>
      </c>
      <c r="D270" s="488"/>
      <c r="E270" s="273">
        <f>+C270/C272</f>
        <v>0.58620689655172409</v>
      </c>
      <c r="F270" s="450"/>
      <c r="G270" s="451"/>
      <c r="H270" s="452"/>
    </row>
    <row r="271" spans="1:8" ht="15.6" customHeight="1" thickBot="1" x14ac:dyDescent="0.35">
      <c r="A271" s="471"/>
      <c r="B271" s="274" t="s">
        <v>1712</v>
      </c>
      <c r="C271" s="275">
        <v>3</v>
      </c>
      <c r="D271" s="489"/>
      <c r="E271" s="276">
        <f>+C271/C272</f>
        <v>5.1724137931034482E-2</v>
      </c>
      <c r="F271" s="453"/>
      <c r="G271" s="454"/>
      <c r="H271" s="455"/>
    </row>
    <row r="272" spans="1:8" ht="13.8" hidden="1" customHeight="1" x14ac:dyDescent="0.3">
      <c r="C272" s="294">
        <f>SUM(C265:C271)</f>
        <v>58</v>
      </c>
      <c r="E272" s="295">
        <f>SUM(E265:E271)</f>
        <v>1</v>
      </c>
    </row>
    <row r="273" spans="1:8" ht="13.8" customHeight="1" thickBot="1" x14ac:dyDescent="0.3">
      <c r="A273" s="263" t="s">
        <v>1669</v>
      </c>
      <c r="B273" s="309" t="s">
        <v>1670</v>
      </c>
      <c r="C273" s="472"/>
      <c r="D273" s="473"/>
      <c r="E273" s="473"/>
      <c r="F273" s="473"/>
      <c r="G273" s="473"/>
      <c r="H273" s="474"/>
    </row>
    <row r="274" spans="1:8" ht="17.399999999999999" customHeight="1" x14ac:dyDescent="0.3">
      <c r="A274" s="475" t="s">
        <v>1668</v>
      </c>
      <c r="B274" s="310" t="s">
        <v>1672</v>
      </c>
      <c r="C274" s="322">
        <v>0</v>
      </c>
      <c r="D274" s="472">
        <f>SUM(C274:C277)</f>
        <v>58</v>
      </c>
      <c r="E274" s="286">
        <f>+C274/D274</f>
        <v>0</v>
      </c>
      <c r="F274" s="456"/>
      <c r="G274" s="457"/>
      <c r="H274" s="458"/>
    </row>
    <row r="275" spans="1:8" ht="17.399999999999999" customHeight="1" x14ac:dyDescent="0.3">
      <c r="A275" s="476"/>
      <c r="B275" s="311" t="s">
        <v>1673</v>
      </c>
      <c r="C275" s="323">
        <v>14</v>
      </c>
      <c r="D275" s="499"/>
      <c r="E275" s="273">
        <f>+C275/D274</f>
        <v>0.2413793103448276</v>
      </c>
      <c r="F275" s="450"/>
      <c r="G275" s="451"/>
      <c r="H275" s="452"/>
    </row>
    <row r="276" spans="1:8" ht="17.399999999999999" customHeight="1" x14ac:dyDescent="0.3">
      <c r="A276" s="476"/>
      <c r="B276" s="311" t="s">
        <v>1674</v>
      </c>
      <c r="C276" s="323">
        <v>25</v>
      </c>
      <c r="D276" s="499"/>
      <c r="E276" s="273">
        <f>+C276/D274</f>
        <v>0.43103448275862066</v>
      </c>
      <c r="F276" s="450"/>
      <c r="G276" s="451"/>
      <c r="H276" s="452"/>
    </row>
    <row r="277" spans="1:8" ht="17.399999999999999" customHeight="1" thickBot="1" x14ac:dyDescent="0.35">
      <c r="A277" s="492"/>
      <c r="B277" s="312" t="s">
        <v>1675</v>
      </c>
      <c r="C277" s="324">
        <v>19</v>
      </c>
      <c r="D277" s="500"/>
      <c r="E277" s="276">
        <f>+C277/D274</f>
        <v>0.32758620689655171</v>
      </c>
      <c r="F277" s="453"/>
      <c r="G277" s="454"/>
      <c r="H277" s="455"/>
    </row>
    <row r="278" spans="1:8" ht="17.399999999999999" customHeight="1" x14ac:dyDescent="0.3">
      <c r="A278" s="478" t="s">
        <v>1676</v>
      </c>
      <c r="B278" s="325" t="s">
        <v>1683</v>
      </c>
      <c r="C278" s="269">
        <v>3</v>
      </c>
      <c r="D278" s="477">
        <f>SUM(C278:C281)</f>
        <v>58</v>
      </c>
      <c r="E278" s="270">
        <f>+C278/D278</f>
        <v>5.1724137931034482E-2</v>
      </c>
      <c r="F278" s="450"/>
      <c r="G278" s="451"/>
      <c r="H278" s="452"/>
    </row>
    <row r="279" spans="1:8" ht="17.399999999999999" customHeight="1" x14ac:dyDescent="0.3">
      <c r="A279" s="479"/>
      <c r="B279" s="311" t="s">
        <v>1684</v>
      </c>
      <c r="C279" s="272">
        <v>2</v>
      </c>
      <c r="D279" s="477"/>
      <c r="E279" s="273">
        <f>+C279/D278</f>
        <v>3.4482758620689655E-2</v>
      </c>
      <c r="F279" s="450"/>
      <c r="G279" s="451"/>
      <c r="H279" s="452"/>
    </row>
    <row r="280" spans="1:8" ht="17.399999999999999" customHeight="1" x14ac:dyDescent="0.3">
      <c r="A280" s="479"/>
      <c r="B280" s="311" t="s">
        <v>1685</v>
      </c>
      <c r="C280" s="272">
        <v>8</v>
      </c>
      <c r="D280" s="477"/>
      <c r="E280" s="273">
        <f>+C280/D278</f>
        <v>0.13793103448275862</v>
      </c>
      <c r="F280" s="450"/>
      <c r="G280" s="451"/>
      <c r="H280" s="452"/>
    </row>
    <row r="281" spans="1:8" ht="17.399999999999999" customHeight="1" thickBot="1" x14ac:dyDescent="0.35">
      <c r="A281" s="480"/>
      <c r="B281" s="313" t="s">
        <v>1686</v>
      </c>
      <c r="C281" s="289">
        <v>45</v>
      </c>
      <c r="D281" s="477"/>
      <c r="E281" s="290">
        <f>+C281/D278</f>
        <v>0.77586206896551724</v>
      </c>
      <c r="F281" s="450"/>
      <c r="G281" s="451"/>
      <c r="H281" s="452"/>
    </row>
    <row r="282" spans="1:8" ht="17.399999999999999" customHeight="1" x14ac:dyDescent="0.3">
      <c r="A282" s="481" t="s">
        <v>1677</v>
      </c>
      <c r="B282" s="310" t="s">
        <v>1703</v>
      </c>
      <c r="C282" s="285">
        <v>0</v>
      </c>
      <c r="D282" s="473">
        <f>SUM(C282:C285)</f>
        <v>58</v>
      </c>
      <c r="E282" s="286">
        <f>+C282/D282</f>
        <v>0</v>
      </c>
      <c r="F282" s="456"/>
      <c r="G282" s="457"/>
      <c r="H282" s="458"/>
    </row>
    <row r="283" spans="1:8" ht="17.399999999999999" customHeight="1" x14ac:dyDescent="0.3">
      <c r="A283" s="479"/>
      <c r="B283" s="311" t="s">
        <v>1688</v>
      </c>
      <c r="C283" s="272">
        <v>18</v>
      </c>
      <c r="D283" s="477"/>
      <c r="E283" s="273">
        <f>+C283/D282</f>
        <v>0.31034482758620691</v>
      </c>
      <c r="F283" s="450"/>
      <c r="G283" s="451"/>
      <c r="H283" s="452"/>
    </row>
    <row r="284" spans="1:8" ht="17.399999999999999" customHeight="1" x14ac:dyDescent="0.3">
      <c r="A284" s="479"/>
      <c r="B284" s="311" t="s">
        <v>1689</v>
      </c>
      <c r="C284" s="272">
        <v>8</v>
      </c>
      <c r="D284" s="477"/>
      <c r="E284" s="273">
        <f>+C284/D282</f>
        <v>0.13793103448275862</v>
      </c>
      <c r="F284" s="450"/>
      <c r="G284" s="451"/>
      <c r="H284" s="452"/>
    </row>
    <row r="285" spans="1:8" ht="17.399999999999999" customHeight="1" thickBot="1" x14ac:dyDescent="0.35">
      <c r="A285" s="480"/>
      <c r="B285" s="313" t="s">
        <v>1690</v>
      </c>
      <c r="C285" s="289">
        <v>32</v>
      </c>
      <c r="D285" s="477"/>
      <c r="E285" s="290">
        <f>+C285/D282</f>
        <v>0.55172413793103448</v>
      </c>
      <c r="F285" s="450"/>
      <c r="G285" s="451"/>
      <c r="H285" s="452"/>
    </row>
    <row r="286" spans="1:8" ht="17.399999999999999" customHeight="1" x14ac:dyDescent="0.3">
      <c r="A286" s="481" t="s">
        <v>1678</v>
      </c>
      <c r="B286" s="310" t="s">
        <v>1679</v>
      </c>
      <c r="C286" s="285">
        <v>0</v>
      </c>
      <c r="D286" s="473">
        <f>SUM(C286:C289)</f>
        <v>58</v>
      </c>
      <c r="E286" s="286">
        <f>+C286/D286</f>
        <v>0</v>
      </c>
      <c r="F286" s="456"/>
      <c r="G286" s="457"/>
      <c r="H286" s="458"/>
    </row>
    <row r="287" spans="1:8" ht="46.8" x14ac:dyDescent="0.3">
      <c r="A287" s="479"/>
      <c r="B287" s="314" t="s">
        <v>1680</v>
      </c>
      <c r="C287" s="272">
        <v>14</v>
      </c>
      <c r="D287" s="477"/>
      <c r="E287" s="273">
        <f>+C287/D286</f>
        <v>0.2413793103448276</v>
      </c>
      <c r="F287" s="450"/>
      <c r="G287" s="451"/>
      <c r="H287" s="452"/>
    </row>
    <row r="288" spans="1:8" ht="17.399999999999999" customHeight="1" x14ac:dyDescent="0.3">
      <c r="A288" s="479"/>
      <c r="B288" s="311" t="s">
        <v>1681</v>
      </c>
      <c r="C288" s="272">
        <v>25</v>
      </c>
      <c r="D288" s="477"/>
      <c r="E288" s="273">
        <f>+C288/D286</f>
        <v>0.43103448275862066</v>
      </c>
      <c r="F288" s="450"/>
      <c r="G288" s="451"/>
      <c r="H288" s="452"/>
    </row>
    <row r="289" spans="1:8" ht="17.399999999999999" customHeight="1" thickBot="1" x14ac:dyDescent="0.35">
      <c r="A289" s="482"/>
      <c r="B289" s="312" t="s">
        <v>1682</v>
      </c>
      <c r="C289" s="275">
        <v>19</v>
      </c>
      <c r="D289" s="483"/>
      <c r="E289" s="276">
        <f>+C289/D286</f>
        <v>0.32758620689655171</v>
      </c>
      <c r="F289" s="453"/>
      <c r="G289" s="454"/>
      <c r="H289" s="455"/>
    </row>
    <row r="290" spans="1:8" ht="13.8" customHeight="1" x14ac:dyDescent="0.3"/>
    <row r="291" spans="1:8" ht="13.8" customHeight="1" x14ac:dyDescent="0.3"/>
    <row r="294" spans="1:8" ht="16.2" thickBot="1" x14ac:dyDescent="0.35"/>
    <row r="295" spans="1:8" ht="16.2" thickBot="1" x14ac:dyDescent="0.35">
      <c r="A295" s="464" t="s">
        <v>1667</v>
      </c>
      <c r="B295" s="465"/>
      <c r="C295" s="465"/>
      <c r="D295" s="465"/>
      <c r="E295" s="465"/>
      <c r="F295" s="465"/>
      <c r="G295" s="465"/>
      <c r="H295" s="466"/>
    </row>
    <row r="296" spans="1:8" ht="47.4" thickBot="1" x14ac:dyDescent="0.3">
      <c r="A296" s="320" t="s">
        <v>1628</v>
      </c>
      <c r="B296" s="321" t="s">
        <v>1695</v>
      </c>
      <c r="C296" s="296" t="s">
        <v>1635</v>
      </c>
      <c r="D296" s="297" t="s">
        <v>1671</v>
      </c>
      <c r="E296" s="298" t="s">
        <v>1620</v>
      </c>
      <c r="F296" s="467" t="s">
        <v>1714</v>
      </c>
      <c r="G296" s="467"/>
      <c r="H296" s="468"/>
    </row>
    <row r="297" spans="1:8" ht="16.8" customHeight="1" x14ac:dyDescent="0.3">
      <c r="A297" s="501" t="s">
        <v>1692</v>
      </c>
      <c r="B297" s="299" t="s">
        <v>1630</v>
      </c>
      <c r="C297" s="272">
        <v>1</v>
      </c>
      <c r="D297" s="512">
        <f>SUM(C297:C303)</f>
        <v>45</v>
      </c>
      <c r="E297" s="273">
        <f>+C297/C304</f>
        <v>2.2222222222222223E-2</v>
      </c>
      <c r="F297" s="447"/>
      <c r="G297" s="448"/>
      <c r="H297" s="459"/>
    </row>
    <row r="298" spans="1:8" ht="16.8" customHeight="1" x14ac:dyDescent="0.3">
      <c r="A298" s="502"/>
      <c r="B298" s="271" t="s">
        <v>1631</v>
      </c>
      <c r="C298" s="272">
        <v>5</v>
      </c>
      <c r="D298" s="488"/>
      <c r="E298" s="273">
        <f>+C298/C304</f>
        <v>0.1111111111111111</v>
      </c>
      <c r="F298" s="450"/>
      <c r="G298" s="451"/>
      <c r="H298" s="460"/>
    </row>
    <row r="299" spans="1:8" ht="16.8" customHeight="1" x14ac:dyDescent="0.3">
      <c r="A299" s="502"/>
      <c r="B299" s="271" t="s">
        <v>1643</v>
      </c>
      <c r="C299" s="272">
        <v>1</v>
      </c>
      <c r="D299" s="488"/>
      <c r="E299" s="273">
        <f>+C299/C304</f>
        <v>2.2222222222222223E-2</v>
      </c>
      <c r="F299" s="450"/>
      <c r="G299" s="451"/>
      <c r="H299" s="460"/>
    </row>
    <row r="300" spans="1:8" ht="16.8" customHeight="1" x14ac:dyDescent="0.3">
      <c r="A300" s="502"/>
      <c r="B300" s="271" t="s">
        <v>1644</v>
      </c>
      <c r="C300" s="272">
        <v>5</v>
      </c>
      <c r="D300" s="488"/>
      <c r="E300" s="273">
        <f>+C300/C304</f>
        <v>0.1111111111111111</v>
      </c>
      <c r="F300" s="450"/>
      <c r="G300" s="451"/>
      <c r="H300" s="460"/>
    </row>
    <row r="301" spans="1:8" ht="16.8" customHeight="1" x14ac:dyDescent="0.3">
      <c r="A301" s="502"/>
      <c r="B301" s="271" t="s">
        <v>1633</v>
      </c>
      <c r="C301" s="272">
        <v>8</v>
      </c>
      <c r="D301" s="488"/>
      <c r="E301" s="273">
        <f>+C301/C304</f>
        <v>0.17777777777777778</v>
      </c>
      <c r="F301" s="450"/>
      <c r="G301" s="451"/>
      <c r="H301" s="460"/>
    </row>
    <row r="302" spans="1:8" ht="16.8" customHeight="1" x14ac:dyDescent="0.3">
      <c r="A302" s="502"/>
      <c r="B302" s="271" t="s">
        <v>1666</v>
      </c>
      <c r="C302" s="272">
        <v>22</v>
      </c>
      <c r="D302" s="488"/>
      <c r="E302" s="273">
        <f>+C302/C304</f>
        <v>0.48888888888888887</v>
      </c>
      <c r="F302" s="450"/>
      <c r="G302" s="451"/>
      <c r="H302" s="460"/>
    </row>
    <row r="303" spans="1:8" ht="16.8" customHeight="1" thickBot="1" x14ac:dyDescent="0.35">
      <c r="A303" s="503"/>
      <c r="B303" s="274" t="s">
        <v>1712</v>
      </c>
      <c r="C303" s="272">
        <v>3</v>
      </c>
      <c r="D303" s="513"/>
      <c r="E303" s="273">
        <f>+C303/C304</f>
        <v>6.6666666666666666E-2</v>
      </c>
      <c r="F303" s="461"/>
      <c r="G303" s="462"/>
      <c r="H303" s="463"/>
    </row>
    <row r="304" spans="1:8" hidden="1" x14ac:dyDescent="0.3">
      <c r="C304" s="294">
        <f>SUM(C297:C303)</f>
        <v>45</v>
      </c>
      <c r="E304" s="295">
        <f>SUM(E297:E303)</f>
        <v>1</v>
      </c>
    </row>
    <row r="305" spans="1:8" ht="16.2" thickBot="1" x14ac:dyDescent="0.3">
      <c r="A305" s="263" t="s">
        <v>1669</v>
      </c>
      <c r="B305" s="309" t="s">
        <v>1670</v>
      </c>
      <c r="C305" s="472"/>
      <c r="D305" s="473"/>
      <c r="E305" s="473"/>
      <c r="F305" s="473"/>
      <c r="G305" s="473"/>
      <c r="H305" s="474"/>
    </row>
    <row r="306" spans="1:8" ht="15.6" customHeight="1" x14ac:dyDescent="0.3">
      <c r="A306" s="475" t="s">
        <v>1668</v>
      </c>
      <c r="B306" s="310" t="s">
        <v>1672</v>
      </c>
      <c r="C306" s="322">
        <v>1</v>
      </c>
      <c r="D306" s="510">
        <f>SUM(C306:C309)</f>
        <v>45</v>
      </c>
      <c r="E306" s="327">
        <f>+C306/D306</f>
        <v>2.2222222222222223E-2</v>
      </c>
      <c r="F306" s="457"/>
      <c r="G306" s="457"/>
      <c r="H306" s="458"/>
    </row>
    <row r="307" spans="1:8" ht="15.6" customHeight="1" x14ac:dyDescent="0.3">
      <c r="A307" s="476"/>
      <c r="B307" s="311" t="s">
        <v>1673</v>
      </c>
      <c r="C307" s="323">
        <v>7</v>
      </c>
      <c r="D307" s="511"/>
      <c r="E307" s="329">
        <f>+C307/D306</f>
        <v>0.15555555555555556</v>
      </c>
      <c r="F307" s="451"/>
      <c r="G307" s="451"/>
      <c r="H307" s="452"/>
    </row>
    <row r="308" spans="1:8" ht="15.6" customHeight="1" x14ac:dyDescent="0.3">
      <c r="A308" s="476"/>
      <c r="B308" s="311" t="s">
        <v>1674</v>
      </c>
      <c r="C308" s="323">
        <v>23</v>
      </c>
      <c r="D308" s="511"/>
      <c r="E308" s="329">
        <f>+C308/D306</f>
        <v>0.51111111111111107</v>
      </c>
      <c r="F308" s="451"/>
      <c r="G308" s="451"/>
      <c r="H308" s="452"/>
    </row>
    <row r="309" spans="1:8" ht="15.6" customHeight="1" thickBot="1" x14ac:dyDescent="0.35">
      <c r="A309" s="476"/>
      <c r="B309" s="311" t="s">
        <v>1675</v>
      </c>
      <c r="C309" s="324">
        <v>14</v>
      </c>
      <c r="D309" s="511"/>
      <c r="E309" s="331">
        <f>+C309/D306</f>
        <v>0.31111111111111112</v>
      </c>
      <c r="F309" s="451"/>
      <c r="G309" s="451"/>
      <c r="H309" s="452"/>
    </row>
    <row r="310" spans="1:8" ht="15.6" customHeight="1" x14ac:dyDescent="0.3">
      <c r="A310" s="481" t="s">
        <v>1676</v>
      </c>
      <c r="B310" s="310" t="s">
        <v>1683</v>
      </c>
      <c r="C310" s="269">
        <v>1</v>
      </c>
      <c r="D310" s="473">
        <f>SUM(C310:C313)</f>
        <v>45</v>
      </c>
      <c r="E310" s="270">
        <f>+C310/D310</f>
        <v>2.2222222222222223E-2</v>
      </c>
      <c r="F310" s="456"/>
      <c r="G310" s="457"/>
      <c r="H310" s="458"/>
    </row>
    <row r="311" spans="1:8" ht="15.6" customHeight="1" x14ac:dyDescent="0.3">
      <c r="A311" s="479"/>
      <c r="B311" s="311" t="s">
        <v>1684</v>
      </c>
      <c r="C311" s="272">
        <v>3</v>
      </c>
      <c r="D311" s="477"/>
      <c r="E311" s="273">
        <f>+C311/D310</f>
        <v>6.6666666666666666E-2</v>
      </c>
      <c r="F311" s="450"/>
      <c r="G311" s="451"/>
      <c r="H311" s="452"/>
    </row>
    <row r="312" spans="1:8" ht="15.6" customHeight="1" x14ac:dyDescent="0.3">
      <c r="A312" s="479"/>
      <c r="B312" s="311" t="s">
        <v>1685</v>
      </c>
      <c r="C312" s="272">
        <v>8</v>
      </c>
      <c r="D312" s="477"/>
      <c r="E312" s="273">
        <f>+C312/D310</f>
        <v>0.17777777777777778</v>
      </c>
      <c r="F312" s="450"/>
      <c r="G312" s="451"/>
      <c r="H312" s="452"/>
    </row>
    <row r="313" spans="1:8" ht="15.6" customHeight="1" thickBot="1" x14ac:dyDescent="0.35">
      <c r="A313" s="480"/>
      <c r="B313" s="313" t="s">
        <v>1686</v>
      </c>
      <c r="C313" s="289">
        <v>33</v>
      </c>
      <c r="D313" s="477"/>
      <c r="E313" s="290">
        <f>+C313/D310</f>
        <v>0.73333333333333328</v>
      </c>
      <c r="F313" s="450"/>
      <c r="G313" s="451"/>
      <c r="H313" s="452"/>
    </row>
    <row r="314" spans="1:8" ht="15.6" customHeight="1" x14ac:dyDescent="0.3">
      <c r="A314" s="481" t="s">
        <v>1677</v>
      </c>
      <c r="B314" s="310" t="s">
        <v>1703</v>
      </c>
      <c r="C314" s="285">
        <v>0</v>
      </c>
      <c r="D314" s="473">
        <f>SUM(C314:C317)</f>
        <v>45</v>
      </c>
      <c r="E314" s="286">
        <f>+C314/D314</f>
        <v>0</v>
      </c>
      <c r="F314" s="456"/>
      <c r="G314" s="457"/>
      <c r="H314" s="458"/>
    </row>
    <row r="315" spans="1:8" ht="15.6" customHeight="1" x14ac:dyDescent="0.3">
      <c r="A315" s="479"/>
      <c r="B315" s="311" t="s">
        <v>1688</v>
      </c>
      <c r="C315" s="272">
        <v>8</v>
      </c>
      <c r="D315" s="477"/>
      <c r="E315" s="273">
        <f>+C315/D314</f>
        <v>0.17777777777777778</v>
      </c>
      <c r="F315" s="450"/>
      <c r="G315" s="451"/>
      <c r="H315" s="452"/>
    </row>
    <row r="316" spans="1:8" ht="15.6" customHeight="1" x14ac:dyDescent="0.3">
      <c r="A316" s="479"/>
      <c r="B316" s="311" t="s">
        <v>1689</v>
      </c>
      <c r="C316" s="272">
        <v>12</v>
      </c>
      <c r="D316" s="477"/>
      <c r="E316" s="273">
        <f>+C316/D314</f>
        <v>0.26666666666666666</v>
      </c>
      <c r="F316" s="450"/>
      <c r="G316" s="451"/>
      <c r="H316" s="452"/>
    </row>
    <row r="317" spans="1:8" ht="15.6" customHeight="1" thickBot="1" x14ac:dyDescent="0.35">
      <c r="A317" s="480"/>
      <c r="B317" s="313" t="s">
        <v>1690</v>
      </c>
      <c r="C317" s="289">
        <v>25</v>
      </c>
      <c r="D317" s="477"/>
      <c r="E317" s="290">
        <f>+C317/D314</f>
        <v>0.55555555555555558</v>
      </c>
      <c r="F317" s="450"/>
      <c r="G317" s="451"/>
      <c r="H317" s="452"/>
    </row>
    <row r="318" spans="1:8" ht="18.600000000000001" customHeight="1" x14ac:dyDescent="0.3">
      <c r="A318" s="481" t="s">
        <v>1678</v>
      </c>
      <c r="B318" s="310" t="s">
        <v>1679</v>
      </c>
      <c r="C318" s="285">
        <v>1</v>
      </c>
      <c r="D318" s="473">
        <f>SUM(C318:C321)</f>
        <v>45</v>
      </c>
      <c r="E318" s="286">
        <f>+C318/D318</f>
        <v>2.2222222222222223E-2</v>
      </c>
      <c r="F318" s="456"/>
      <c r="G318" s="457"/>
      <c r="H318" s="458"/>
    </row>
    <row r="319" spans="1:8" ht="46.8" x14ac:dyDescent="0.3">
      <c r="A319" s="479"/>
      <c r="B319" s="314" t="s">
        <v>1680</v>
      </c>
      <c r="C319" s="272">
        <v>7</v>
      </c>
      <c r="D319" s="477"/>
      <c r="E319" s="273">
        <f>+C319/D318</f>
        <v>0.15555555555555556</v>
      </c>
      <c r="F319" s="450"/>
      <c r="G319" s="451"/>
      <c r="H319" s="452"/>
    </row>
    <row r="320" spans="1:8" ht="18.600000000000001" customHeight="1" x14ac:dyDescent="0.3">
      <c r="A320" s="479"/>
      <c r="B320" s="311" t="s">
        <v>1681</v>
      </c>
      <c r="C320" s="272">
        <v>23</v>
      </c>
      <c r="D320" s="477"/>
      <c r="E320" s="273">
        <f>+C320/D318</f>
        <v>0.51111111111111107</v>
      </c>
      <c r="F320" s="450"/>
      <c r="G320" s="451"/>
      <c r="H320" s="452"/>
    </row>
    <row r="321" spans="1:8" ht="18.600000000000001" customHeight="1" thickBot="1" x14ac:dyDescent="0.35">
      <c r="A321" s="482"/>
      <c r="B321" s="312" t="s">
        <v>1682</v>
      </c>
      <c r="C321" s="275">
        <v>14</v>
      </c>
      <c r="D321" s="483"/>
      <c r="E321" s="276">
        <f>+C321/D318</f>
        <v>0.31111111111111112</v>
      </c>
      <c r="F321" s="453"/>
      <c r="G321" s="454"/>
      <c r="H321" s="455"/>
    </row>
    <row r="325" spans="1:8" ht="16.2" thickBot="1" x14ac:dyDescent="0.35"/>
    <row r="326" spans="1:8" ht="16.2" thickBot="1" x14ac:dyDescent="0.35">
      <c r="A326" s="464" t="s">
        <v>1667</v>
      </c>
      <c r="B326" s="465"/>
      <c r="C326" s="465"/>
      <c r="D326" s="465"/>
      <c r="E326" s="465"/>
      <c r="F326" s="465"/>
      <c r="G326" s="465"/>
      <c r="H326" s="466"/>
    </row>
    <row r="327" spans="1:8" ht="47.4" thickBot="1" x14ac:dyDescent="0.3">
      <c r="A327" s="320" t="s">
        <v>1628</v>
      </c>
      <c r="B327" s="321" t="s">
        <v>1696</v>
      </c>
      <c r="C327" s="296" t="s">
        <v>1635</v>
      </c>
      <c r="D327" s="297" t="s">
        <v>1671</v>
      </c>
      <c r="E327" s="298" t="s">
        <v>1620</v>
      </c>
      <c r="F327" s="467" t="s">
        <v>1714</v>
      </c>
      <c r="G327" s="467"/>
      <c r="H327" s="468"/>
    </row>
    <row r="328" spans="1:8" ht="16.8" customHeight="1" x14ac:dyDescent="0.3">
      <c r="A328" s="507" t="s">
        <v>1692</v>
      </c>
      <c r="B328" s="299" t="s">
        <v>1630</v>
      </c>
      <c r="C328" s="285">
        <v>2</v>
      </c>
      <c r="D328" s="496">
        <f>SUM(C328:C334)</f>
        <v>29</v>
      </c>
      <c r="E328" s="286">
        <f>+C328/C335</f>
        <v>6.8965517241379309E-2</v>
      </c>
      <c r="F328" s="456"/>
      <c r="G328" s="457"/>
      <c r="H328" s="458"/>
    </row>
    <row r="329" spans="1:8" ht="16.8" customHeight="1" x14ac:dyDescent="0.3">
      <c r="A329" s="508"/>
      <c r="B329" s="271" t="s">
        <v>1631</v>
      </c>
      <c r="C329" s="272">
        <v>2</v>
      </c>
      <c r="D329" s="497"/>
      <c r="E329" s="273">
        <f>+C329/C335</f>
        <v>6.8965517241379309E-2</v>
      </c>
      <c r="F329" s="450"/>
      <c r="G329" s="451"/>
      <c r="H329" s="452"/>
    </row>
    <row r="330" spans="1:8" ht="16.8" customHeight="1" x14ac:dyDescent="0.3">
      <c r="A330" s="508"/>
      <c r="B330" s="271" t="s">
        <v>1643</v>
      </c>
      <c r="C330" s="272">
        <v>1</v>
      </c>
      <c r="D330" s="497"/>
      <c r="E330" s="273">
        <f>+C330/C335</f>
        <v>3.4482758620689655E-2</v>
      </c>
      <c r="F330" s="450"/>
      <c r="G330" s="451"/>
      <c r="H330" s="452"/>
    </row>
    <row r="331" spans="1:8" ht="16.8" customHeight="1" x14ac:dyDescent="0.3">
      <c r="A331" s="508"/>
      <c r="B331" s="271" t="s">
        <v>1644</v>
      </c>
      <c r="C331" s="272">
        <v>5</v>
      </c>
      <c r="D331" s="497"/>
      <c r="E331" s="273">
        <f>+C331/C335</f>
        <v>0.17241379310344829</v>
      </c>
      <c r="F331" s="450"/>
      <c r="G331" s="451"/>
      <c r="H331" s="452"/>
    </row>
    <row r="332" spans="1:8" ht="16.8" customHeight="1" x14ac:dyDescent="0.3">
      <c r="A332" s="508"/>
      <c r="B332" s="271" t="s">
        <v>1633</v>
      </c>
      <c r="C332" s="272">
        <v>3</v>
      </c>
      <c r="D332" s="497"/>
      <c r="E332" s="273">
        <f>+C332/C335</f>
        <v>0.10344827586206896</v>
      </c>
      <c r="F332" s="450"/>
      <c r="G332" s="451"/>
      <c r="H332" s="452"/>
    </row>
    <row r="333" spans="1:8" ht="16.8" customHeight="1" x14ac:dyDescent="0.3">
      <c r="A333" s="508"/>
      <c r="B333" s="271" t="s">
        <v>1666</v>
      </c>
      <c r="C333" s="272">
        <v>14</v>
      </c>
      <c r="D333" s="497"/>
      <c r="E333" s="273">
        <f>+C333/C335</f>
        <v>0.48275862068965519</v>
      </c>
      <c r="F333" s="450"/>
      <c r="G333" s="451"/>
      <c r="H333" s="452"/>
    </row>
    <row r="334" spans="1:8" ht="16.8" customHeight="1" thickBot="1" x14ac:dyDescent="0.35">
      <c r="A334" s="509"/>
      <c r="B334" s="274" t="s">
        <v>1712</v>
      </c>
      <c r="C334" s="275">
        <v>2</v>
      </c>
      <c r="D334" s="498"/>
      <c r="E334" s="276">
        <f>+C334/C335</f>
        <v>6.8965517241379309E-2</v>
      </c>
      <c r="F334" s="453"/>
      <c r="G334" s="454"/>
      <c r="H334" s="455"/>
    </row>
    <row r="335" spans="1:8" hidden="1" x14ac:dyDescent="0.3">
      <c r="C335" s="294">
        <f>SUM(C328:C334)</f>
        <v>29</v>
      </c>
    </row>
    <row r="336" spans="1:8" ht="16.2" thickBot="1" x14ac:dyDescent="0.3">
      <c r="A336" s="263" t="s">
        <v>1669</v>
      </c>
      <c r="B336" s="309" t="s">
        <v>1670</v>
      </c>
      <c r="C336" s="472"/>
      <c r="D336" s="473"/>
      <c r="E336" s="473"/>
      <c r="F336" s="473"/>
      <c r="G336" s="473"/>
      <c r="H336" s="474"/>
    </row>
    <row r="337" spans="1:8" ht="16.2" customHeight="1" x14ac:dyDescent="0.3">
      <c r="A337" s="475" t="s">
        <v>1668</v>
      </c>
      <c r="B337" s="310" t="s">
        <v>1672</v>
      </c>
      <c r="C337" s="322">
        <v>0</v>
      </c>
      <c r="D337" s="472">
        <f>SUM(C337:C340)</f>
        <v>29</v>
      </c>
      <c r="E337" s="286">
        <f>+C337/D337</f>
        <v>0</v>
      </c>
      <c r="F337" s="456"/>
      <c r="G337" s="457"/>
      <c r="H337" s="458"/>
    </row>
    <row r="338" spans="1:8" ht="16.2" customHeight="1" x14ac:dyDescent="0.3">
      <c r="A338" s="476"/>
      <c r="B338" s="311" t="s">
        <v>1673</v>
      </c>
      <c r="C338" s="323">
        <v>1</v>
      </c>
      <c r="D338" s="499"/>
      <c r="E338" s="273">
        <f>+C338/D337</f>
        <v>3.4482758620689655E-2</v>
      </c>
      <c r="F338" s="450"/>
      <c r="G338" s="451"/>
      <c r="H338" s="452"/>
    </row>
    <row r="339" spans="1:8" ht="16.2" customHeight="1" x14ac:dyDescent="0.3">
      <c r="A339" s="476"/>
      <c r="B339" s="311" t="s">
        <v>1674</v>
      </c>
      <c r="C339" s="323">
        <v>12</v>
      </c>
      <c r="D339" s="499"/>
      <c r="E339" s="273">
        <f>+C339/D337</f>
        <v>0.41379310344827586</v>
      </c>
      <c r="F339" s="450"/>
      <c r="G339" s="451"/>
      <c r="H339" s="452"/>
    </row>
    <row r="340" spans="1:8" ht="16.2" customHeight="1" thickBot="1" x14ac:dyDescent="0.35">
      <c r="A340" s="492"/>
      <c r="B340" s="312" t="s">
        <v>1675</v>
      </c>
      <c r="C340" s="324">
        <v>16</v>
      </c>
      <c r="D340" s="500"/>
      <c r="E340" s="276">
        <f>+C340/D337</f>
        <v>0.55172413793103448</v>
      </c>
      <c r="F340" s="453"/>
      <c r="G340" s="454"/>
      <c r="H340" s="455"/>
    </row>
    <row r="341" spans="1:8" ht="16.2" customHeight="1" x14ac:dyDescent="0.3">
      <c r="A341" s="478" t="s">
        <v>1676</v>
      </c>
      <c r="B341" s="325" t="s">
        <v>1683</v>
      </c>
      <c r="C341" s="269">
        <v>0</v>
      </c>
      <c r="D341" s="477">
        <f>SUM(C341:C344)</f>
        <v>29</v>
      </c>
      <c r="E341" s="270">
        <f>+C341/D341</f>
        <v>0</v>
      </c>
      <c r="F341" s="450"/>
      <c r="G341" s="451"/>
      <c r="H341" s="452"/>
    </row>
    <row r="342" spans="1:8" ht="16.2" customHeight="1" x14ac:dyDescent="0.3">
      <c r="A342" s="479"/>
      <c r="B342" s="311" t="s">
        <v>1684</v>
      </c>
      <c r="C342" s="272">
        <v>0</v>
      </c>
      <c r="D342" s="477"/>
      <c r="E342" s="273">
        <f>+C342/D341</f>
        <v>0</v>
      </c>
      <c r="F342" s="450"/>
      <c r="G342" s="451"/>
      <c r="H342" s="452"/>
    </row>
    <row r="343" spans="1:8" ht="16.2" customHeight="1" x14ac:dyDescent="0.3">
      <c r="A343" s="479"/>
      <c r="B343" s="311" t="s">
        <v>1685</v>
      </c>
      <c r="C343" s="272">
        <v>2</v>
      </c>
      <c r="D343" s="477"/>
      <c r="E343" s="273">
        <f>+C343/D341</f>
        <v>6.8965517241379309E-2</v>
      </c>
      <c r="F343" s="450"/>
      <c r="G343" s="451"/>
      <c r="H343" s="452"/>
    </row>
    <row r="344" spans="1:8" ht="16.2" customHeight="1" thickBot="1" x14ac:dyDescent="0.35">
      <c r="A344" s="480"/>
      <c r="B344" s="313" t="s">
        <v>1686</v>
      </c>
      <c r="C344" s="289">
        <v>27</v>
      </c>
      <c r="D344" s="477"/>
      <c r="E344" s="290">
        <f>+C344/D341</f>
        <v>0.93103448275862066</v>
      </c>
      <c r="F344" s="450"/>
      <c r="G344" s="451"/>
      <c r="H344" s="452"/>
    </row>
    <row r="345" spans="1:8" ht="16.2" customHeight="1" x14ac:dyDescent="0.3">
      <c r="A345" s="481" t="s">
        <v>1677</v>
      </c>
      <c r="B345" s="310" t="s">
        <v>1703</v>
      </c>
      <c r="C345" s="285">
        <v>0</v>
      </c>
      <c r="D345" s="473">
        <f>SUM(C345:C348)</f>
        <v>29</v>
      </c>
      <c r="E345" s="286">
        <f>+C345/D345</f>
        <v>0</v>
      </c>
      <c r="F345" s="456"/>
      <c r="G345" s="457"/>
      <c r="H345" s="458"/>
    </row>
    <row r="346" spans="1:8" ht="16.2" customHeight="1" x14ac:dyDescent="0.3">
      <c r="A346" s="479"/>
      <c r="B346" s="311" t="s">
        <v>1688</v>
      </c>
      <c r="C346" s="272">
        <v>4</v>
      </c>
      <c r="D346" s="477"/>
      <c r="E346" s="273">
        <f>+C346/D345</f>
        <v>0.13793103448275862</v>
      </c>
      <c r="F346" s="450"/>
      <c r="G346" s="451"/>
      <c r="H346" s="452"/>
    </row>
    <row r="347" spans="1:8" ht="16.2" customHeight="1" x14ac:dyDescent="0.3">
      <c r="A347" s="479"/>
      <c r="B347" s="311" t="s">
        <v>1689</v>
      </c>
      <c r="C347" s="272">
        <v>5</v>
      </c>
      <c r="D347" s="477"/>
      <c r="E347" s="273">
        <f>+C347/D345</f>
        <v>0.17241379310344829</v>
      </c>
      <c r="F347" s="450"/>
      <c r="G347" s="451"/>
      <c r="H347" s="452"/>
    </row>
    <row r="348" spans="1:8" ht="16.2" customHeight="1" thickBot="1" x14ac:dyDescent="0.35">
      <c r="A348" s="480"/>
      <c r="B348" s="313" t="s">
        <v>1690</v>
      </c>
      <c r="C348" s="289">
        <v>20</v>
      </c>
      <c r="D348" s="477"/>
      <c r="E348" s="290">
        <f>+C348/D345</f>
        <v>0.68965517241379315</v>
      </c>
      <c r="F348" s="450"/>
      <c r="G348" s="451"/>
      <c r="H348" s="452"/>
    </row>
    <row r="349" spans="1:8" ht="16.2" customHeight="1" x14ac:dyDescent="0.3">
      <c r="A349" s="481" t="s">
        <v>1678</v>
      </c>
      <c r="B349" s="310" t="s">
        <v>1679</v>
      </c>
      <c r="C349" s="285">
        <v>0</v>
      </c>
      <c r="D349" s="473">
        <f>SUM(C349:C352)</f>
        <v>29</v>
      </c>
      <c r="E349" s="286">
        <f>+C349/D349</f>
        <v>0</v>
      </c>
      <c r="F349" s="456"/>
      <c r="G349" s="457"/>
      <c r="H349" s="458"/>
    </row>
    <row r="350" spans="1:8" ht="46.8" x14ac:dyDescent="0.3">
      <c r="A350" s="479"/>
      <c r="B350" s="314" t="s">
        <v>1680</v>
      </c>
      <c r="C350" s="272">
        <v>1</v>
      </c>
      <c r="D350" s="477"/>
      <c r="E350" s="273">
        <f>+C350/D349</f>
        <v>3.4482758620689655E-2</v>
      </c>
      <c r="F350" s="450"/>
      <c r="G350" s="451"/>
      <c r="H350" s="452"/>
    </row>
    <row r="351" spans="1:8" ht="16.2" customHeight="1" x14ac:dyDescent="0.3">
      <c r="A351" s="479"/>
      <c r="B351" s="311" t="s">
        <v>1681</v>
      </c>
      <c r="C351" s="272">
        <v>12</v>
      </c>
      <c r="D351" s="477"/>
      <c r="E351" s="273">
        <f>+C351/D349</f>
        <v>0.41379310344827586</v>
      </c>
      <c r="F351" s="450"/>
      <c r="G351" s="451"/>
      <c r="H351" s="452"/>
    </row>
    <row r="352" spans="1:8" ht="16.2" customHeight="1" thickBot="1" x14ac:dyDescent="0.35">
      <c r="A352" s="482"/>
      <c r="B352" s="312" t="s">
        <v>1682</v>
      </c>
      <c r="C352" s="275">
        <v>16</v>
      </c>
      <c r="D352" s="483"/>
      <c r="E352" s="276">
        <f>+C352/D349</f>
        <v>0.55172413793103448</v>
      </c>
      <c r="F352" s="453"/>
      <c r="G352" s="454"/>
      <c r="H352" s="455"/>
    </row>
    <row r="355" spans="1:8" ht="16.2" thickBot="1" x14ac:dyDescent="0.35"/>
    <row r="356" spans="1:8" ht="16.2" thickBot="1" x14ac:dyDescent="0.35">
      <c r="A356" s="464" t="s">
        <v>1667</v>
      </c>
      <c r="B356" s="465"/>
      <c r="C356" s="465"/>
      <c r="D356" s="465"/>
      <c r="E356" s="465"/>
      <c r="F356" s="465"/>
      <c r="G356" s="465"/>
      <c r="H356" s="466"/>
    </row>
    <row r="357" spans="1:8" ht="47.4" thickBot="1" x14ac:dyDescent="0.3">
      <c r="A357" s="320" t="s">
        <v>1628</v>
      </c>
      <c r="B357" s="321" t="s">
        <v>1697</v>
      </c>
      <c r="C357" s="296" t="s">
        <v>1635</v>
      </c>
      <c r="D357" s="297" t="s">
        <v>1671</v>
      </c>
      <c r="E357" s="298" t="s">
        <v>1620</v>
      </c>
      <c r="F357" s="467" t="s">
        <v>1714</v>
      </c>
      <c r="G357" s="467"/>
      <c r="H357" s="468"/>
    </row>
    <row r="358" spans="1:8" ht="18" customHeight="1" x14ac:dyDescent="0.3">
      <c r="A358" s="507" t="s">
        <v>1692</v>
      </c>
      <c r="B358" s="339" t="s">
        <v>1630</v>
      </c>
      <c r="C358" s="340">
        <v>2</v>
      </c>
      <c r="D358" s="487">
        <f>SUM(C358:C362)</f>
        <v>30</v>
      </c>
      <c r="E358" s="286">
        <f>+C358/C363</f>
        <v>6.6666666666666666E-2</v>
      </c>
      <c r="F358" s="456"/>
      <c r="G358" s="457"/>
      <c r="H358" s="458"/>
    </row>
    <row r="359" spans="1:8" ht="18" customHeight="1" x14ac:dyDescent="0.3">
      <c r="A359" s="508"/>
      <c r="B359" s="341" t="s">
        <v>1631</v>
      </c>
      <c r="C359" s="342">
        <v>3</v>
      </c>
      <c r="D359" s="488"/>
      <c r="E359" s="273">
        <f>+C359/C363</f>
        <v>0.1</v>
      </c>
      <c r="F359" s="450"/>
      <c r="G359" s="451"/>
      <c r="H359" s="452"/>
    </row>
    <row r="360" spans="1:8" ht="18" customHeight="1" x14ac:dyDescent="0.3">
      <c r="A360" s="508"/>
      <c r="B360" s="341" t="s">
        <v>1644</v>
      </c>
      <c r="C360" s="342">
        <v>2</v>
      </c>
      <c r="D360" s="488"/>
      <c r="E360" s="273">
        <f>+C360/C363</f>
        <v>6.6666666666666666E-2</v>
      </c>
      <c r="F360" s="450"/>
      <c r="G360" s="451"/>
      <c r="H360" s="452"/>
    </row>
    <row r="361" spans="1:8" ht="18" customHeight="1" x14ac:dyDescent="0.3">
      <c r="A361" s="508"/>
      <c r="B361" s="341" t="s">
        <v>1633</v>
      </c>
      <c r="C361" s="342">
        <v>9</v>
      </c>
      <c r="D361" s="488"/>
      <c r="E361" s="273">
        <f>+C361/C363</f>
        <v>0.3</v>
      </c>
      <c r="F361" s="450"/>
      <c r="G361" s="451"/>
      <c r="H361" s="452"/>
    </row>
    <row r="362" spans="1:8" ht="18" customHeight="1" thickBot="1" x14ac:dyDescent="0.35">
      <c r="A362" s="509"/>
      <c r="B362" s="343" t="s">
        <v>1666</v>
      </c>
      <c r="C362" s="344">
        <v>14</v>
      </c>
      <c r="D362" s="489"/>
      <c r="E362" s="276">
        <f>+C362/C363</f>
        <v>0.46666666666666667</v>
      </c>
      <c r="F362" s="453"/>
      <c r="G362" s="454"/>
      <c r="H362" s="455"/>
    </row>
    <row r="363" spans="1:8" ht="12" hidden="1" customHeight="1" x14ac:dyDescent="0.3">
      <c r="C363" s="294">
        <f>SUM(C358:C362)</f>
        <v>30</v>
      </c>
    </row>
    <row r="364" spans="1:8" ht="15" customHeight="1" thickBot="1" x14ac:dyDescent="0.3">
      <c r="A364" s="263" t="s">
        <v>1669</v>
      </c>
      <c r="B364" s="309" t="s">
        <v>1670</v>
      </c>
      <c r="C364" s="472"/>
      <c r="D364" s="473"/>
      <c r="E364" s="473"/>
      <c r="F364" s="473"/>
      <c r="G364" s="473"/>
      <c r="H364" s="474"/>
    </row>
    <row r="365" spans="1:8" ht="18" customHeight="1" x14ac:dyDescent="0.3">
      <c r="A365" s="475" t="s">
        <v>1668</v>
      </c>
      <c r="B365" s="310" t="s">
        <v>1672</v>
      </c>
      <c r="C365" s="322">
        <v>0</v>
      </c>
      <c r="D365" s="472">
        <f>SUM(C365:C368)</f>
        <v>30</v>
      </c>
      <c r="E365" s="286">
        <f>+C365/D365</f>
        <v>0</v>
      </c>
      <c r="F365" s="456"/>
      <c r="G365" s="457"/>
      <c r="H365" s="458"/>
    </row>
    <row r="366" spans="1:8" ht="18" customHeight="1" x14ac:dyDescent="0.3">
      <c r="A366" s="476"/>
      <c r="B366" s="311" t="s">
        <v>1673</v>
      </c>
      <c r="C366" s="323">
        <v>8</v>
      </c>
      <c r="D366" s="499"/>
      <c r="E366" s="273">
        <f>+C366/D365</f>
        <v>0.26666666666666666</v>
      </c>
      <c r="F366" s="450"/>
      <c r="G366" s="451"/>
      <c r="H366" s="452"/>
    </row>
    <row r="367" spans="1:8" ht="18" customHeight="1" x14ac:dyDescent="0.3">
      <c r="A367" s="476"/>
      <c r="B367" s="311" t="s">
        <v>1674</v>
      </c>
      <c r="C367" s="323">
        <v>8</v>
      </c>
      <c r="D367" s="499"/>
      <c r="E367" s="273">
        <f>+C367/D365</f>
        <v>0.26666666666666666</v>
      </c>
      <c r="F367" s="450"/>
      <c r="G367" s="451"/>
      <c r="H367" s="452"/>
    </row>
    <row r="368" spans="1:8" ht="18" customHeight="1" thickBot="1" x14ac:dyDescent="0.35">
      <c r="A368" s="492"/>
      <c r="B368" s="312" t="s">
        <v>1675</v>
      </c>
      <c r="C368" s="324">
        <v>14</v>
      </c>
      <c r="D368" s="500"/>
      <c r="E368" s="276">
        <f>+C368/D365</f>
        <v>0.46666666666666667</v>
      </c>
      <c r="F368" s="453"/>
      <c r="G368" s="454"/>
      <c r="H368" s="455"/>
    </row>
    <row r="369" spans="1:8" ht="15.6" customHeight="1" x14ac:dyDescent="0.3">
      <c r="A369" s="478" t="s">
        <v>1676</v>
      </c>
      <c r="B369" s="325" t="s">
        <v>1683</v>
      </c>
      <c r="C369" s="269">
        <v>3</v>
      </c>
      <c r="D369" s="477">
        <f>SUM(C369:C372)</f>
        <v>30</v>
      </c>
      <c r="E369" s="270">
        <f>+C369/D369</f>
        <v>0.1</v>
      </c>
      <c r="F369" s="450"/>
      <c r="G369" s="451"/>
      <c r="H369" s="452"/>
    </row>
    <row r="370" spans="1:8" ht="15.6" customHeight="1" x14ac:dyDescent="0.3">
      <c r="A370" s="479"/>
      <c r="B370" s="311" t="s">
        <v>1684</v>
      </c>
      <c r="C370" s="272">
        <v>2</v>
      </c>
      <c r="D370" s="477"/>
      <c r="E370" s="273">
        <f>+C370/D369</f>
        <v>6.6666666666666666E-2</v>
      </c>
      <c r="F370" s="450"/>
      <c r="G370" s="451"/>
      <c r="H370" s="452"/>
    </row>
    <row r="371" spans="1:8" ht="15.6" customHeight="1" x14ac:dyDescent="0.3">
      <c r="A371" s="479"/>
      <c r="B371" s="311" t="s">
        <v>1685</v>
      </c>
      <c r="C371" s="272">
        <v>5</v>
      </c>
      <c r="D371" s="477"/>
      <c r="E371" s="273">
        <f>+C371/D369</f>
        <v>0.16666666666666666</v>
      </c>
      <c r="F371" s="450"/>
      <c r="G371" s="451"/>
      <c r="H371" s="452"/>
    </row>
    <row r="372" spans="1:8" ht="15.6" customHeight="1" thickBot="1" x14ac:dyDescent="0.35">
      <c r="A372" s="480"/>
      <c r="B372" s="313" t="s">
        <v>1686</v>
      </c>
      <c r="C372" s="289">
        <v>20</v>
      </c>
      <c r="D372" s="477"/>
      <c r="E372" s="290">
        <f>+C372/D369</f>
        <v>0.66666666666666663</v>
      </c>
      <c r="F372" s="450"/>
      <c r="G372" s="451"/>
      <c r="H372" s="452"/>
    </row>
    <row r="373" spans="1:8" ht="15.6" customHeight="1" x14ac:dyDescent="0.3">
      <c r="A373" s="481" t="s">
        <v>1677</v>
      </c>
      <c r="B373" s="310" t="s">
        <v>1703</v>
      </c>
      <c r="C373" s="285">
        <v>0</v>
      </c>
      <c r="D373" s="473">
        <f>SUM(C373:C376)</f>
        <v>30</v>
      </c>
      <c r="E373" s="286">
        <f>+C373/D373</f>
        <v>0</v>
      </c>
      <c r="F373" s="456"/>
      <c r="G373" s="457"/>
      <c r="H373" s="458"/>
    </row>
    <row r="374" spans="1:8" ht="15.6" customHeight="1" x14ac:dyDescent="0.3">
      <c r="A374" s="479"/>
      <c r="B374" s="311" t="s">
        <v>1688</v>
      </c>
      <c r="C374" s="272">
        <v>3</v>
      </c>
      <c r="D374" s="477"/>
      <c r="E374" s="273">
        <f>+C374/D373</f>
        <v>0.1</v>
      </c>
      <c r="F374" s="450"/>
      <c r="G374" s="451"/>
      <c r="H374" s="452"/>
    </row>
    <row r="375" spans="1:8" ht="15.6" customHeight="1" x14ac:dyDescent="0.3">
      <c r="A375" s="479"/>
      <c r="B375" s="311" t="s">
        <v>1689</v>
      </c>
      <c r="C375" s="272">
        <v>0</v>
      </c>
      <c r="D375" s="477"/>
      <c r="E375" s="273">
        <f>+C375/D373</f>
        <v>0</v>
      </c>
      <c r="F375" s="450"/>
      <c r="G375" s="451"/>
      <c r="H375" s="452"/>
    </row>
    <row r="376" spans="1:8" ht="15.6" customHeight="1" thickBot="1" x14ac:dyDescent="0.35">
      <c r="A376" s="480"/>
      <c r="B376" s="313" t="s">
        <v>1690</v>
      </c>
      <c r="C376" s="289">
        <v>27</v>
      </c>
      <c r="D376" s="477"/>
      <c r="E376" s="290">
        <f>+C376/D373</f>
        <v>0.9</v>
      </c>
      <c r="F376" s="450"/>
      <c r="G376" s="451"/>
      <c r="H376" s="452"/>
    </row>
    <row r="377" spans="1:8" ht="15.6" customHeight="1" x14ac:dyDescent="0.3">
      <c r="A377" s="481" t="s">
        <v>1678</v>
      </c>
      <c r="B377" s="310" t="s">
        <v>1679</v>
      </c>
      <c r="C377" s="285">
        <v>0</v>
      </c>
      <c r="D377" s="473">
        <f>SUM(C377:C380)</f>
        <v>30</v>
      </c>
      <c r="E377" s="286">
        <f>+C377/D377</f>
        <v>0</v>
      </c>
      <c r="F377" s="456"/>
      <c r="G377" s="457"/>
      <c r="H377" s="458"/>
    </row>
    <row r="378" spans="1:8" ht="46.8" x14ac:dyDescent="0.3">
      <c r="A378" s="479"/>
      <c r="B378" s="314" t="s">
        <v>1680</v>
      </c>
      <c r="C378" s="272">
        <v>0</v>
      </c>
      <c r="D378" s="477"/>
      <c r="E378" s="273">
        <f>+C378/D377</f>
        <v>0</v>
      </c>
      <c r="F378" s="450"/>
      <c r="G378" s="451"/>
      <c r="H378" s="452"/>
    </row>
    <row r="379" spans="1:8" ht="15.6" customHeight="1" x14ac:dyDescent="0.3">
      <c r="A379" s="479"/>
      <c r="B379" s="311" t="s">
        <v>1681</v>
      </c>
      <c r="C379" s="272">
        <v>6</v>
      </c>
      <c r="D379" s="477"/>
      <c r="E379" s="273">
        <f>+C379/D377</f>
        <v>0.2</v>
      </c>
      <c r="F379" s="450"/>
      <c r="G379" s="451"/>
      <c r="H379" s="452"/>
    </row>
    <row r="380" spans="1:8" ht="15.6" customHeight="1" thickBot="1" x14ac:dyDescent="0.35">
      <c r="A380" s="482"/>
      <c r="B380" s="312" t="s">
        <v>1682</v>
      </c>
      <c r="C380" s="275">
        <v>24</v>
      </c>
      <c r="D380" s="483"/>
      <c r="E380" s="276">
        <f>+C380/D377</f>
        <v>0.8</v>
      </c>
      <c r="F380" s="453"/>
      <c r="G380" s="454"/>
      <c r="H380" s="455"/>
    </row>
    <row r="385" spans="1:8" ht="16.2" thickBot="1" x14ac:dyDescent="0.35"/>
    <row r="386" spans="1:8" ht="16.2" thickBot="1" x14ac:dyDescent="0.35">
      <c r="A386" s="464" t="s">
        <v>1667</v>
      </c>
      <c r="B386" s="465"/>
      <c r="C386" s="465"/>
      <c r="D386" s="465"/>
      <c r="E386" s="465"/>
      <c r="F386" s="465"/>
      <c r="G386" s="465"/>
      <c r="H386" s="466"/>
    </row>
    <row r="387" spans="1:8" ht="47.4" thickBot="1" x14ac:dyDescent="0.3">
      <c r="A387" s="320" t="s">
        <v>1628</v>
      </c>
      <c r="B387" s="321" t="s">
        <v>1698</v>
      </c>
      <c r="C387" s="296" t="s">
        <v>1635</v>
      </c>
      <c r="D387" s="297" t="s">
        <v>1671</v>
      </c>
      <c r="E387" s="298" t="s">
        <v>1620</v>
      </c>
      <c r="F387" s="467" t="s">
        <v>1714</v>
      </c>
      <c r="G387" s="467"/>
      <c r="H387" s="468"/>
    </row>
    <row r="388" spans="1:8" ht="16.8" customHeight="1" x14ac:dyDescent="0.3">
      <c r="A388" s="501" t="s">
        <v>1692</v>
      </c>
      <c r="B388" s="339" t="s">
        <v>1630</v>
      </c>
      <c r="C388" s="340">
        <v>2</v>
      </c>
      <c r="D388" s="487">
        <f>SUM(C388:C393)</f>
        <v>35</v>
      </c>
      <c r="E388" s="345">
        <f>+C388/C394</f>
        <v>5.7142857142857141E-2</v>
      </c>
      <c r="F388" s="504"/>
      <c r="G388" s="457"/>
      <c r="H388" s="458"/>
    </row>
    <row r="389" spans="1:8" ht="16.8" customHeight="1" x14ac:dyDescent="0.3">
      <c r="A389" s="502"/>
      <c r="B389" s="341" t="s">
        <v>1631</v>
      </c>
      <c r="C389" s="342">
        <v>4</v>
      </c>
      <c r="D389" s="488"/>
      <c r="E389" s="346">
        <f>+C389/C394</f>
        <v>0.11428571428571428</v>
      </c>
      <c r="F389" s="505"/>
      <c r="G389" s="451"/>
      <c r="H389" s="452"/>
    </row>
    <row r="390" spans="1:8" ht="16.8" customHeight="1" x14ac:dyDescent="0.3">
      <c r="A390" s="502"/>
      <c r="B390" s="341" t="s">
        <v>1644</v>
      </c>
      <c r="C390" s="342">
        <v>5</v>
      </c>
      <c r="D390" s="488"/>
      <c r="E390" s="346">
        <f>+C390/C394</f>
        <v>0.14285714285714285</v>
      </c>
      <c r="F390" s="505"/>
      <c r="G390" s="451"/>
      <c r="H390" s="452"/>
    </row>
    <row r="391" spans="1:8" ht="16.8" customHeight="1" x14ac:dyDescent="0.3">
      <c r="A391" s="502"/>
      <c r="B391" s="341" t="s">
        <v>1633</v>
      </c>
      <c r="C391" s="342">
        <v>9</v>
      </c>
      <c r="D391" s="488"/>
      <c r="E391" s="346">
        <f>+C391/C394</f>
        <v>0.25714285714285712</v>
      </c>
      <c r="F391" s="505"/>
      <c r="G391" s="451"/>
      <c r="H391" s="452"/>
    </row>
    <row r="392" spans="1:8" ht="16.8" customHeight="1" x14ac:dyDescent="0.3">
      <c r="A392" s="502"/>
      <c r="B392" s="341" t="s">
        <v>1666</v>
      </c>
      <c r="C392" s="342">
        <v>14</v>
      </c>
      <c r="D392" s="488"/>
      <c r="E392" s="346">
        <f>+C392/C394</f>
        <v>0.4</v>
      </c>
      <c r="F392" s="505"/>
      <c r="G392" s="451"/>
      <c r="H392" s="452"/>
    </row>
    <row r="393" spans="1:8" ht="16.8" customHeight="1" thickBot="1" x14ac:dyDescent="0.35">
      <c r="A393" s="503"/>
      <c r="B393" s="343" t="s">
        <v>1712</v>
      </c>
      <c r="C393" s="344">
        <v>1</v>
      </c>
      <c r="D393" s="489"/>
      <c r="E393" s="347">
        <f>+C393/C394</f>
        <v>2.8571428571428571E-2</v>
      </c>
      <c r="F393" s="506"/>
      <c r="G393" s="454"/>
      <c r="H393" s="455"/>
    </row>
    <row r="394" spans="1:8" hidden="1" x14ac:dyDescent="0.3">
      <c r="C394" s="294">
        <f>SUM(C388:C393)</f>
        <v>35</v>
      </c>
    </row>
    <row r="395" spans="1:8" ht="16.2" thickBot="1" x14ac:dyDescent="0.3">
      <c r="A395" s="263" t="s">
        <v>1669</v>
      </c>
      <c r="B395" s="309" t="s">
        <v>1670</v>
      </c>
      <c r="C395" s="472"/>
      <c r="D395" s="473"/>
      <c r="E395" s="473"/>
      <c r="F395" s="473"/>
      <c r="G395" s="473"/>
      <c r="H395" s="474"/>
    </row>
    <row r="396" spans="1:8" ht="18" customHeight="1" x14ac:dyDescent="0.3">
      <c r="A396" s="475" t="s">
        <v>1668</v>
      </c>
      <c r="B396" s="310" t="s">
        <v>1672</v>
      </c>
      <c r="C396" s="322">
        <v>0</v>
      </c>
      <c r="D396" s="472">
        <f>SUM(C396:C399)</f>
        <v>35</v>
      </c>
      <c r="E396" s="286">
        <f>+C396/D396</f>
        <v>0</v>
      </c>
      <c r="F396" s="456"/>
      <c r="G396" s="457"/>
      <c r="H396" s="458"/>
    </row>
    <row r="397" spans="1:8" ht="18" customHeight="1" x14ac:dyDescent="0.3">
      <c r="A397" s="476"/>
      <c r="B397" s="311" t="s">
        <v>1673</v>
      </c>
      <c r="C397" s="323">
        <v>8</v>
      </c>
      <c r="D397" s="499"/>
      <c r="E397" s="273">
        <f>+C397/D396</f>
        <v>0.22857142857142856</v>
      </c>
      <c r="F397" s="450"/>
      <c r="G397" s="451"/>
      <c r="H397" s="452"/>
    </row>
    <row r="398" spans="1:8" ht="18" customHeight="1" x14ac:dyDescent="0.3">
      <c r="A398" s="476"/>
      <c r="B398" s="311" t="s">
        <v>1674</v>
      </c>
      <c r="C398" s="323">
        <v>12</v>
      </c>
      <c r="D398" s="499"/>
      <c r="E398" s="273">
        <f>+C398/D396</f>
        <v>0.34285714285714286</v>
      </c>
      <c r="F398" s="450"/>
      <c r="G398" s="451"/>
      <c r="H398" s="452"/>
    </row>
    <row r="399" spans="1:8" ht="18" customHeight="1" thickBot="1" x14ac:dyDescent="0.35">
      <c r="A399" s="476"/>
      <c r="B399" s="311" t="s">
        <v>1675</v>
      </c>
      <c r="C399" s="324">
        <v>15</v>
      </c>
      <c r="D399" s="499"/>
      <c r="E399" s="273">
        <f>+C399/D396</f>
        <v>0.42857142857142855</v>
      </c>
      <c r="F399" s="450"/>
      <c r="G399" s="451"/>
      <c r="H399" s="452"/>
    </row>
    <row r="400" spans="1:8" ht="18" customHeight="1" x14ac:dyDescent="0.3">
      <c r="A400" s="481" t="s">
        <v>1676</v>
      </c>
      <c r="B400" s="310" t="s">
        <v>1683</v>
      </c>
      <c r="C400" s="269">
        <v>2</v>
      </c>
      <c r="D400" s="473">
        <f>SUM(C400:C403)</f>
        <v>35</v>
      </c>
      <c r="E400" s="270">
        <f>+C400/D400</f>
        <v>5.7142857142857141E-2</v>
      </c>
      <c r="F400" s="456"/>
      <c r="G400" s="457"/>
      <c r="H400" s="458"/>
    </row>
    <row r="401" spans="1:8" ht="18" customHeight="1" x14ac:dyDescent="0.3">
      <c r="A401" s="479"/>
      <c r="B401" s="311" t="s">
        <v>1684</v>
      </c>
      <c r="C401" s="272">
        <v>2</v>
      </c>
      <c r="D401" s="477"/>
      <c r="E401" s="273">
        <f>+C401/D400</f>
        <v>5.7142857142857141E-2</v>
      </c>
      <c r="F401" s="450"/>
      <c r="G401" s="451"/>
      <c r="H401" s="452"/>
    </row>
    <row r="402" spans="1:8" ht="18" customHeight="1" x14ac:dyDescent="0.3">
      <c r="A402" s="479"/>
      <c r="B402" s="311" t="s">
        <v>1685</v>
      </c>
      <c r="C402" s="272">
        <v>5</v>
      </c>
      <c r="D402" s="477"/>
      <c r="E402" s="273">
        <f>+C402/D400</f>
        <v>0.14285714285714285</v>
      </c>
      <c r="F402" s="450"/>
      <c r="G402" s="451"/>
      <c r="H402" s="452"/>
    </row>
    <row r="403" spans="1:8" ht="18" customHeight="1" thickBot="1" x14ac:dyDescent="0.35">
      <c r="A403" s="480"/>
      <c r="B403" s="313" t="s">
        <v>1686</v>
      </c>
      <c r="C403" s="289">
        <v>26</v>
      </c>
      <c r="D403" s="477"/>
      <c r="E403" s="290">
        <f>+C403/D400</f>
        <v>0.74285714285714288</v>
      </c>
      <c r="F403" s="450"/>
      <c r="G403" s="451"/>
      <c r="H403" s="452"/>
    </row>
    <row r="404" spans="1:8" ht="18" customHeight="1" x14ac:dyDescent="0.3">
      <c r="A404" s="481" t="s">
        <v>1677</v>
      </c>
      <c r="B404" s="310" t="s">
        <v>1703</v>
      </c>
      <c r="C404" s="285">
        <v>0</v>
      </c>
      <c r="D404" s="473">
        <f>SUM(C404:C407)</f>
        <v>35</v>
      </c>
      <c r="E404" s="286">
        <f>+C404/D404</f>
        <v>0</v>
      </c>
      <c r="F404" s="456"/>
      <c r="G404" s="457"/>
      <c r="H404" s="458"/>
    </row>
    <row r="405" spans="1:8" ht="18" customHeight="1" x14ac:dyDescent="0.3">
      <c r="A405" s="479"/>
      <c r="B405" s="311" t="s">
        <v>1688</v>
      </c>
      <c r="C405" s="272">
        <v>3</v>
      </c>
      <c r="D405" s="477"/>
      <c r="E405" s="273">
        <f>+C405/D404</f>
        <v>8.5714285714285715E-2</v>
      </c>
      <c r="F405" s="450"/>
      <c r="G405" s="451"/>
      <c r="H405" s="452"/>
    </row>
    <row r="406" spans="1:8" ht="18" customHeight="1" x14ac:dyDescent="0.3">
      <c r="A406" s="479"/>
      <c r="B406" s="311" t="s">
        <v>1689</v>
      </c>
      <c r="C406" s="272">
        <v>4</v>
      </c>
      <c r="D406" s="477"/>
      <c r="E406" s="273">
        <f>+C406/D404</f>
        <v>0.11428571428571428</v>
      </c>
      <c r="F406" s="450"/>
      <c r="G406" s="451"/>
      <c r="H406" s="452"/>
    </row>
    <row r="407" spans="1:8" ht="18" customHeight="1" thickBot="1" x14ac:dyDescent="0.35">
      <c r="A407" s="480"/>
      <c r="B407" s="313" t="s">
        <v>1690</v>
      </c>
      <c r="C407" s="289">
        <v>28</v>
      </c>
      <c r="D407" s="477"/>
      <c r="E407" s="290">
        <f>+C407/D404</f>
        <v>0.8</v>
      </c>
      <c r="F407" s="450"/>
      <c r="G407" s="451"/>
      <c r="H407" s="452"/>
    </row>
    <row r="408" spans="1:8" ht="18" customHeight="1" x14ac:dyDescent="0.3">
      <c r="A408" s="481" t="s">
        <v>1678</v>
      </c>
      <c r="B408" s="310" t="s">
        <v>1679</v>
      </c>
      <c r="C408" s="285">
        <v>0</v>
      </c>
      <c r="D408" s="473">
        <f>SUM(C408:C411)</f>
        <v>35</v>
      </c>
      <c r="E408" s="286">
        <f>+C408/D408</f>
        <v>0</v>
      </c>
      <c r="F408" s="456"/>
      <c r="G408" s="457"/>
      <c r="H408" s="458"/>
    </row>
    <row r="409" spans="1:8" ht="46.8" x14ac:dyDescent="0.3">
      <c r="A409" s="479"/>
      <c r="B409" s="314" t="s">
        <v>1680</v>
      </c>
      <c r="C409" s="272">
        <v>0</v>
      </c>
      <c r="D409" s="477"/>
      <c r="E409" s="273">
        <f>+C409/D408</f>
        <v>0</v>
      </c>
      <c r="F409" s="450"/>
      <c r="G409" s="451"/>
      <c r="H409" s="452"/>
    </row>
    <row r="410" spans="1:8" ht="18" customHeight="1" x14ac:dyDescent="0.3">
      <c r="A410" s="479"/>
      <c r="B410" s="311" t="s">
        <v>1681</v>
      </c>
      <c r="C410" s="272">
        <v>11</v>
      </c>
      <c r="D410" s="477"/>
      <c r="E410" s="273">
        <f>+C410/D408</f>
        <v>0.31428571428571428</v>
      </c>
      <c r="F410" s="450"/>
      <c r="G410" s="451"/>
      <c r="H410" s="452"/>
    </row>
    <row r="411" spans="1:8" ht="18" customHeight="1" thickBot="1" x14ac:dyDescent="0.35">
      <c r="A411" s="482"/>
      <c r="B411" s="312" t="s">
        <v>1682</v>
      </c>
      <c r="C411" s="275">
        <v>24</v>
      </c>
      <c r="D411" s="483"/>
      <c r="E411" s="276">
        <f>+C411/D408</f>
        <v>0.68571428571428572</v>
      </c>
      <c r="F411" s="453"/>
      <c r="G411" s="454"/>
      <c r="H411" s="455"/>
    </row>
    <row r="415" spans="1:8" ht="16.2" thickBot="1" x14ac:dyDescent="0.35"/>
    <row r="416" spans="1:8" ht="16.2" thickBot="1" x14ac:dyDescent="0.35">
      <c r="A416" s="464" t="s">
        <v>1667</v>
      </c>
      <c r="B416" s="465"/>
      <c r="C416" s="465"/>
      <c r="D416" s="465"/>
      <c r="E416" s="465"/>
      <c r="F416" s="465"/>
      <c r="G416" s="465"/>
      <c r="H416" s="466"/>
    </row>
    <row r="417" spans="1:8" ht="47.4" thickBot="1" x14ac:dyDescent="0.3">
      <c r="A417" s="320" t="s">
        <v>1628</v>
      </c>
      <c r="B417" s="321" t="s">
        <v>1648</v>
      </c>
      <c r="C417" s="296" t="s">
        <v>1635</v>
      </c>
      <c r="D417" s="297" t="s">
        <v>1671</v>
      </c>
      <c r="E417" s="298" t="s">
        <v>1620</v>
      </c>
      <c r="F417" s="467" t="s">
        <v>1714</v>
      </c>
      <c r="G417" s="467"/>
      <c r="H417" s="468"/>
    </row>
    <row r="418" spans="1:8" ht="16.2" customHeight="1" x14ac:dyDescent="0.3">
      <c r="A418" s="501" t="s">
        <v>1692</v>
      </c>
      <c r="B418" s="339" t="s">
        <v>1630</v>
      </c>
      <c r="C418" s="340">
        <v>2</v>
      </c>
      <c r="D418" s="496">
        <f>SUM(C418:C423)</f>
        <v>48</v>
      </c>
      <c r="E418" s="286">
        <f>+C418/C424</f>
        <v>4.1666666666666664E-2</v>
      </c>
      <c r="F418" s="456"/>
      <c r="G418" s="457"/>
      <c r="H418" s="458"/>
    </row>
    <row r="419" spans="1:8" ht="16.2" customHeight="1" x14ac:dyDescent="0.3">
      <c r="A419" s="502"/>
      <c r="B419" s="341" t="s">
        <v>1631</v>
      </c>
      <c r="C419" s="342">
        <v>3</v>
      </c>
      <c r="D419" s="497"/>
      <c r="E419" s="273">
        <f>+C419/C424</f>
        <v>6.25E-2</v>
      </c>
      <c r="F419" s="450"/>
      <c r="G419" s="451"/>
      <c r="H419" s="452"/>
    </row>
    <row r="420" spans="1:8" ht="16.2" customHeight="1" x14ac:dyDescent="0.3">
      <c r="A420" s="502"/>
      <c r="B420" s="341" t="s">
        <v>1644</v>
      </c>
      <c r="C420" s="342">
        <v>5</v>
      </c>
      <c r="D420" s="497"/>
      <c r="E420" s="273">
        <f>+C420/C424</f>
        <v>0.10416666666666667</v>
      </c>
      <c r="F420" s="450"/>
      <c r="G420" s="451"/>
      <c r="H420" s="452"/>
    </row>
    <row r="421" spans="1:8" ht="16.2" customHeight="1" x14ac:dyDescent="0.3">
      <c r="A421" s="502"/>
      <c r="B421" s="341" t="s">
        <v>1633</v>
      </c>
      <c r="C421" s="342">
        <v>9</v>
      </c>
      <c r="D421" s="497"/>
      <c r="E421" s="273">
        <f>+C421/C424</f>
        <v>0.1875</v>
      </c>
      <c r="F421" s="450"/>
      <c r="G421" s="451"/>
      <c r="H421" s="452"/>
    </row>
    <row r="422" spans="1:8" ht="16.2" customHeight="1" x14ac:dyDescent="0.3">
      <c r="A422" s="502"/>
      <c r="B422" s="341" t="s">
        <v>1666</v>
      </c>
      <c r="C422" s="342">
        <v>26</v>
      </c>
      <c r="D422" s="497"/>
      <c r="E422" s="273">
        <f>+C422/C424</f>
        <v>0.54166666666666663</v>
      </c>
      <c r="F422" s="450"/>
      <c r="G422" s="451"/>
      <c r="H422" s="452"/>
    </row>
    <row r="423" spans="1:8" ht="16.2" customHeight="1" thickBot="1" x14ac:dyDescent="0.35">
      <c r="A423" s="503"/>
      <c r="B423" s="343" t="s">
        <v>1712</v>
      </c>
      <c r="C423" s="344">
        <v>3</v>
      </c>
      <c r="D423" s="498"/>
      <c r="E423" s="276">
        <f>+C423/C424</f>
        <v>6.25E-2</v>
      </c>
      <c r="F423" s="453"/>
      <c r="G423" s="454"/>
      <c r="H423" s="455"/>
    </row>
    <row r="424" spans="1:8" hidden="1" x14ac:dyDescent="0.3">
      <c r="C424" s="294">
        <f>SUM(C418:C423)</f>
        <v>48</v>
      </c>
    </row>
    <row r="425" spans="1:8" ht="16.2" thickBot="1" x14ac:dyDescent="0.3">
      <c r="A425" s="263" t="s">
        <v>1669</v>
      </c>
      <c r="B425" s="309" t="s">
        <v>1670</v>
      </c>
      <c r="C425" s="472"/>
      <c r="D425" s="473"/>
      <c r="E425" s="473"/>
      <c r="F425" s="473"/>
      <c r="G425" s="473"/>
      <c r="H425" s="474"/>
    </row>
    <row r="426" spans="1:8" ht="19.8" customHeight="1" x14ac:dyDescent="0.3">
      <c r="A426" s="475" t="s">
        <v>1668</v>
      </c>
      <c r="B426" s="310" t="s">
        <v>1672</v>
      </c>
      <c r="C426" s="322">
        <v>0</v>
      </c>
      <c r="D426" s="472">
        <f>SUM(C426:C429)</f>
        <v>48</v>
      </c>
      <c r="E426" s="348">
        <f>+C426/D426</f>
        <v>0</v>
      </c>
      <c r="F426" s="457"/>
      <c r="G426" s="457"/>
      <c r="H426" s="458"/>
    </row>
    <row r="427" spans="1:8" ht="19.8" customHeight="1" x14ac:dyDescent="0.3">
      <c r="A427" s="476"/>
      <c r="B427" s="311" t="s">
        <v>1673</v>
      </c>
      <c r="C427" s="323">
        <v>10</v>
      </c>
      <c r="D427" s="499"/>
      <c r="E427" s="349">
        <f>+C427/D426</f>
        <v>0.20833333333333334</v>
      </c>
      <c r="F427" s="451"/>
      <c r="G427" s="451"/>
      <c r="H427" s="452"/>
    </row>
    <row r="428" spans="1:8" ht="19.8" customHeight="1" x14ac:dyDescent="0.3">
      <c r="A428" s="476"/>
      <c r="B428" s="311" t="s">
        <v>1674</v>
      </c>
      <c r="C428" s="323">
        <v>20</v>
      </c>
      <c r="D428" s="499"/>
      <c r="E428" s="349">
        <f>+C428/D426</f>
        <v>0.41666666666666669</v>
      </c>
      <c r="F428" s="451"/>
      <c r="G428" s="451"/>
      <c r="H428" s="452"/>
    </row>
    <row r="429" spans="1:8" ht="19.8" customHeight="1" thickBot="1" x14ac:dyDescent="0.35">
      <c r="A429" s="492"/>
      <c r="B429" s="312" t="s">
        <v>1675</v>
      </c>
      <c r="C429" s="324">
        <v>18</v>
      </c>
      <c r="D429" s="500"/>
      <c r="E429" s="350">
        <f>+C429/D426</f>
        <v>0.375</v>
      </c>
      <c r="F429" s="451"/>
      <c r="G429" s="451"/>
      <c r="H429" s="452"/>
    </row>
    <row r="430" spans="1:8" ht="19.8" customHeight="1" x14ac:dyDescent="0.3">
      <c r="A430" s="478" t="s">
        <v>1676</v>
      </c>
      <c r="B430" s="325" t="s">
        <v>1683</v>
      </c>
      <c r="C430" s="269">
        <v>0</v>
      </c>
      <c r="D430" s="477">
        <f>SUM(C430:C433)</f>
        <v>48</v>
      </c>
      <c r="E430" s="270">
        <f>+C430/D430</f>
        <v>0</v>
      </c>
      <c r="F430" s="456"/>
      <c r="G430" s="457"/>
      <c r="H430" s="458"/>
    </row>
    <row r="431" spans="1:8" ht="19.8" customHeight="1" x14ac:dyDescent="0.3">
      <c r="A431" s="479"/>
      <c r="B431" s="311" t="s">
        <v>1684</v>
      </c>
      <c r="C431" s="272">
        <v>2</v>
      </c>
      <c r="D431" s="477"/>
      <c r="E431" s="273">
        <f>+C431/D430</f>
        <v>4.1666666666666664E-2</v>
      </c>
      <c r="F431" s="450"/>
      <c r="G431" s="451"/>
      <c r="H431" s="452"/>
    </row>
    <row r="432" spans="1:8" ht="19.8" customHeight="1" x14ac:dyDescent="0.3">
      <c r="A432" s="479"/>
      <c r="B432" s="311" t="s">
        <v>1685</v>
      </c>
      <c r="C432" s="272">
        <v>6</v>
      </c>
      <c r="D432" s="477"/>
      <c r="E432" s="273">
        <f>+C432/D430</f>
        <v>0.125</v>
      </c>
      <c r="F432" s="450"/>
      <c r="G432" s="451"/>
      <c r="H432" s="452"/>
    </row>
    <row r="433" spans="1:8" ht="19.8" customHeight="1" thickBot="1" x14ac:dyDescent="0.35">
      <c r="A433" s="480"/>
      <c r="B433" s="313" t="s">
        <v>1686</v>
      </c>
      <c r="C433" s="289">
        <v>40</v>
      </c>
      <c r="D433" s="477"/>
      <c r="E433" s="290">
        <f>+C433/D430</f>
        <v>0.83333333333333337</v>
      </c>
      <c r="F433" s="450"/>
      <c r="G433" s="451"/>
      <c r="H433" s="452"/>
    </row>
    <row r="434" spans="1:8" ht="19.8" customHeight="1" x14ac:dyDescent="0.3">
      <c r="A434" s="481" t="s">
        <v>1677</v>
      </c>
      <c r="B434" s="310" t="s">
        <v>1703</v>
      </c>
      <c r="C434" s="285">
        <v>0</v>
      </c>
      <c r="D434" s="473">
        <f>SUM(C434:C437)</f>
        <v>48</v>
      </c>
      <c r="E434" s="286">
        <f>+C434/D434</f>
        <v>0</v>
      </c>
      <c r="F434" s="456"/>
      <c r="G434" s="457"/>
      <c r="H434" s="458"/>
    </row>
    <row r="435" spans="1:8" ht="19.8" customHeight="1" x14ac:dyDescent="0.3">
      <c r="A435" s="479"/>
      <c r="B435" s="311" t="s">
        <v>1688</v>
      </c>
      <c r="C435" s="272">
        <v>17</v>
      </c>
      <c r="D435" s="477"/>
      <c r="E435" s="273">
        <f>+C435/D434</f>
        <v>0.35416666666666669</v>
      </c>
      <c r="F435" s="450"/>
      <c r="G435" s="451"/>
      <c r="H435" s="452"/>
    </row>
    <row r="436" spans="1:8" ht="19.8" customHeight="1" x14ac:dyDescent="0.3">
      <c r="A436" s="479"/>
      <c r="B436" s="311" t="s">
        <v>1689</v>
      </c>
      <c r="C436" s="272">
        <v>7</v>
      </c>
      <c r="D436" s="477"/>
      <c r="E436" s="273">
        <f>+C436/D434</f>
        <v>0.14583333333333334</v>
      </c>
      <c r="F436" s="450"/>
      <c r="G436" s="451"/>
      <c r="H436" s="452"/>
    </row>
    <row r="437" spans="1:8" ht="19.8" customHeight="1" thickBot="1" x14ac:dyDescent="0.35">
      <c r="A437" s="480"/>
      <c r="B437" s="313" t="s">
        <v>1690</v>
      </c>
      <c r="C437" s="289">
        <v>24</v>
      </c>
      <c r="D437" s="477"/>
      <c r="E437" s="290">
        <f>+C437/D434</f>
        <v>0.5</v>
      </c>
      <c r="F437" s="450"/>
      <c r="G437" s="451"/>
      <c r="H437" s="452"/>
    </row>
    <row r="438" spans="1:8" ht="19.8" customHeight="1" x14ac:dyDescent="0.3">
      <c r="A438" s="481" t="s">
        <v>1678</v>
      </c>
      <c r="B438" s="310" t="s">
        <v>1679</v>
      </c>
      <c r="C438" s="285">
        <v>0</v>
      </c>
      <c r="D438" s="473">
        <f>SUM(C438:C441)</f>
        <v>48</v>
      </c>
      <c r="E438" s="286">
        <f>+C438/D438</f>
        <v>0</v>
      </c>
      <c r="F438" s="456"/>
      <c r="G438" s="457"/>
      <c r="H438" s="458"/>
    </row>
    <row r="439" spans="1:8" ht="46.8" x14ac:dyDescent="0.3">
      <c r="A439" s="479"/>
      <c r="B439" s="314" t="s">
        <v>1680</v>
      </c>
      <c r="C439" s="272">
        <v>10</v>
      </c>
      <c r="D439" s="477"/>
      <c r="E439" s="273">
        <f>+C439/D438</f>
        <v>0.20833333333333334</v>
      </c>
      <c r="F439" s="450"/>
      <c r="G439" s="451"/>
      <c r="H439" s="452"/>
    </row>
    <row r="440" spans="1:8" ht="19.8" customHeight="1" x14ac:dyDescent="0.3">
      <c r="A440" s="479"/>
      <c r="B440" s="311" t="s">
        <v>1681</v>
      </c>
      <c r="C440" s="272">
        <v>20</v>
      </c>
      <c r="D440" s="477"/>
      <c r="E440" s="273">
        <f>+C440/D438</f>
        <v>0.41666666666666669</v>
      </c>
      <c r="F440" s="450"/>
      <c r="G440" s="451"/>
      <c r="H440" s="452"/>
    </row>
    <row r="441" spans="1:8" ht="19.8" customHeight="1" thickBot="1" x14ac:dyDescent="0.35">
      <c r="A441" s="482"/>
      <c r="B441" s="312" t="s">
        <v>1682</v>
      </c>
      <c r="C441" s="275">
        <v>18</v>
      </c>
      <c r="D441" s="483"/>
      <c r="E441" s="276">
        <f>+C441/D438</f>
        <v>0.375</v>
      </c>
      <c r="F441" s="453"/>
      <c r="G441" s="454"/>
      <c r="H441" s="455"/>
    </row>
    <row r="443" spans="1:8" x14ac:dyDescent="0.3">
      <c r="D443" s="294">
        <f>+D418+D388+D358+D328+D297+D265+D236+D209+D179+D148+D118+D89+D61+D32+D3</f>
        <v>555</v>
      </c>
    </row>
  </sheetData>
  <mergeCells count="270">
    <mergeCell ref="A148:A154"/>
    <mergeCell ref="A179:A183"/>
    <mergeCell ref="A209:A213"/>
    <mergeCell ref="A146:H146"/>
    <mergeCell ref="F147:H147"/>
    <mergeCell ref="D148:D154"/>
    <mergeCell ref="C156:H156"/>
    <mergeCell ref="A157:A160"/>
    <mergeCell ref="D157:D160"/>
    <mergeCell ref="A161:A164"/>
    <mergeCell ref="D161:D164"/>
    <mergeCell ref="A165:A168"/>
    <mergeCell ref="C185:H185"/>
    <mergeCell ref="A186:A189"/>
    <mergeCell ref="D186:D189"/>
    <mergeCell ref="A177:H177"/>
    <mergeCell ref="F178:H178"/>
    <mergeCell ref="D179:D183"/>
    <mergeCell ref="F165:H168"/>
    <mergeCell ref="F169:H172"/>
    <mergeCell ref="F186:H189"/>
    <mergeCell ref="F190:H193"/>
    <mergeCell ref="F194:H197"/>
    <mergeCell ref="F198:H201"/>
    <mergeCell ref="C10:H10"/>
    <mergeCell ref="D3:D8"/>
    <mergeCell ref="A1:H1"/>
    <mergeCell ref="F2:H2"/>
    <mergeCell ref="F3:H8"/>
    <mergeCell ref="A3:A8"/>
    <mergeCell ref="A32:A37"/>
    <mergeCell ref="A89:A95"/>
    <mergeCell ref="A61:A65"/>
    <mergeCell ref="A11:A14"/>
    <mergeCell ref="A15:A18"/>
    <mergeCell ref="A19:A22"/>
    <mergeCell ref="A23:A26"/>
    <mergeCell ref="A30:H30"/>
    <mergeCell ref="F31:H31"/>
    <mergeCell ref="D32:D37"/>
    <mergeCell ref="A40:A43"/>
    <mergeCell ref="A44:A47"/>
    <mergeCell ref="A48:A51"/>
    <mergeCell ref="F60:H60"/>
    <mergeCell ref="D61:D65"/>
    <mergeCell ref="A52:A55"/>
    <mergeCell ref="C39:H39"/>
    <mergeCell ref="D40:D43"/>
    <mergeCell ref="D44:D47"/>
    <mergeCell ref="D48:D51"/>
    <mergeCell ref="D52:D55"/>
    <mergeCell ref="D11:D14"/>
    <mergeCell ref="D15:D18"/>
    <mergeCell ref="D19:D22"/>
    <mergeCell ref="D23:D26"/>
    <mergeCell ref="F11:H14"/>
    <mergeCell ref="F15:H18"/>
    <mergeCell ref="F19:H22"/>
    <mergeCell ref="F23:H26"/>
    <mergeCell ref="A110:A113"/>
    <mergeCell ref="D110:D113"/>
    <mergeCell ref="D89:D95"/>
    <mergeCell ref="A116:H116"/>
    <mergeCell ref="F117:H117"/>
    <mergeCell ref="F110:H113"/>
    <mergeCell ref="A98:A101"/>
    <mergeCell ref="D98:D101"/>
    <mergeCell ref="A102:A105"/>
    <mergeCell ref="D102:D105"/>
    <mergeCell ref="A106:A109"/>
    <mergeCell ref="D106:D109"/>
    <mergeCell ref="C97:H97"/>
    <mergeCell ref="F89:H95"/>
    <mergeCell ref="A133:A136"/>
    <mergeCell ref="D133:D136"/>
    <mergeCell ref="A137:A140"/>
    <mergeCell ref="D137:D140"/>
    <mergeCell ref="D118:D122"/>
    <mergeCell ref="A118:A122"/>
    <mergeCell ref="C124:H124"/>
    <mergeCell ref="A125:A128"/>
    <mergeCell ref="D125:D128"/>
    <mergeCell ref="F125:H128"/>
    <mergeCell ref="A263:H263"/>
    <mergeCell ref="F264:H264"/>
    <mergeCell ref="D265:D271"/>
    <mergeCell ref="A220:A223"/>
    <mergeCell ref="D220:D223"/>
    <mergeCell ref="A224:A227"/>
    <mergeCell ref="D224:D227"/>
    <mergeCell ref="A228:A231"/>
    <mergeCell ref="D228:D231"/>
    <mergeCell ref="A265:A271"/>
    <mergeCell ref="D236:D240"/>
    <mergeCell ref="A251:A254"/>
    <mergeCell ref="D251:D254"/>
    <mergeCell ref="A255:A258"/>
    <mergeCell ref="D255:D258"/>
    <mergeCell ref="F236:H240"/>
    <mergeCell ref="C242:H242"/>
    <mergeCell ref="A243:A246"/>
    <mergeCell ref="D243:D246"/>
    <mergeCell ref="F243:H246"/>
    <mergeCell ref="A247:A250"/>
    <mergeCell ref="D247:D250"/>
    <mergeCell ref="F247:H250"/>
    <mergeCell ref="A282:A285"/>
    <mergeCell ref="D282:D285"/>
    <mergeCell ref="A286:A289"/>
    <mergeCell ref="D286:D289"/>
    <mergeCell ref="A295:H295"/>
    <mergeCell ref="F286:H289"/>
    <mergeCell ref="C273:H273"/>
    <mergeCell ref="A274:A277"/>
    <mergeCell ref="D274:D277"/>
    <mergeCell ref="A278:A281"/>
    <mergeCell ref="D278:D281"/>
    <mergeCell ref="D328:D334"/>
    <mergeCell ref="A326:H326"/>
    <mergeCell ref="F327:H327"/>
    <mergeCell ref="D310:D313"/>
    <mergeCell ref="A314:A317"/>
    <mergeCell ref="D314:D317"/>
    <mergeCell ref="A318:A321"/>
    <mergeCell ref="D318:D321"/>
    <mergeCell ref="F296:H296"/>
    <mergeCell ref="C305:H305"/>
    <mergeCell ref="A306:A309"/>
    <mergeCell ref="D306:D309"/>
    <mergeCell ref="D297:D303"/>
    <mergeCell ref="F306:H309"/>
    <mergeCell ref="A297:A303"/>
    <mergeCell ref="A328:A334"/>
    <mergeCell ref="A310:A313"/>
    <mergeCell ref="D345:D348"/>
    <mergeCell ref="A349:A352"/>
    <mergeCell ref="D349:D352"/>
    <mergeCell ref="A356:H356"/>
    <mergeCell ref="F357:H357"/>
    <mergeCell ref="F345:H348"/>
    <mergeCell ref="F349:H352"/>
    <mergeCell ref="C336:H336"/>
    <mergeCell ref="A337:A340"/>
    <mergeCell ref="D337:D340"/>
    <mergeCell ref="A341:A344"/>
    <mergeCell ref="D341:D344"/>
    <mergeCell ref="A345:A348"/>
    <mergeCell ref="D373:D376"/>
    <mergeCell ref="A377:A380"/>
    <mergeCell ref="D377:D380"/>
    <mergeCell ref="A386:H386"/>
    <mergeCell ref="F387:H387"/>
    <mergeCell ref="F373:H376"/>
    <mergeCell ref="F377:H380"/>
    <mergeCell ref="D358:D362"/>
    <mergeCell ref="C364:H364"/>
    <mergeCell ref="A365:A368"/>
    <mergeCell ref="D365:D368"/>
    <mergeCell ref="A369:A372"/>
    <mergeCell ref="D369:D372"/>
    <mergeCell ref="F365:H368"/>
    <mergeCell ref="F369:H372"/>
    <mergeCell ref="A358:A362"/>
    <mergeCell ref="A373:A376"/>
    <mergeCell ref="D408:D411"/>
    <mergeCell ref="D388:D393"/>
    <mergeCell ref="A416:H416"/>
    <mergeCell ref="F396:H399"/>
    <mergeCell ref="F400:H403"/>
    <mergeCell ref="F404:H407"/>
    <mergeCell ref="F408:H411"/>
    <mergeCell ref="C395:H395"/>
    <mergeCell ref="A396:A399"/>
    <mergeCell ref="D396:D399"/>
    <mergeCell ref="A400:A403"/>
    <mergeCell ref="D400:D403"/>
    <mergeCell ref="A388:A393"/>
    <mergeCell ref="A404:A407"/>
    <mergeCell ref="F388:H393"/>
    <mergeCell ref="D404:D407"/>
    <mergeCell ref="A408:A411"/>
    <mergeCell ref="A434:A437"/>
    <mergeCell ref="D434:D437"/>
    <mergeCell ref="A438:A441"/>
    <mergeCell ref="D438:D441"/>
    <mergeCell ref="F417:H417"/>
    <mergeCell ref="D418:D423"/>
    <mergeCell ref="C425:H425"/>
    <mergeCell ref="A426:A429"/>
    <mergeCell ref="D426:D429"/>
    <mergeCell ref="F426:H429"/>
    <mergeCell ref="A418:A423"/>
    <mergeCell ref="F434:H437"/>
    <mergeCell ref="F438:H441"/>
    <mergeCell ref="F418:H423"/>
    <mergeCell ref="F430:H433"/>
    <mergeCell ref="A430:A433"/>
    <mergeCell ref="D430:D433"/>
    <mergeCell ref="F76:H79"/>
    <mergeCell ref="F80:H83"/>
    <mergeCell ref="F98:H101"/>
    <mergeCell ref="F102:H105"/>
    <mergeCell ref="F106:H109"/>
    <mergeCell ref="F32:H37"/>
    <mergeCell ref="F40:H43"/>
    <mergeCell ref="F44:H47"/>
    <mergeCell ref="F48:H51"/>
    <mergeCell ref="F52:H55"/>
    <mergeCell ref="A87:H87"/>
    <mergeCell ref="F88:H88"/>
    <mergeCell ref="C67:H67"/>
    <mergeCell ref="A68:A71"/>
    <mergeCell ref="D68:D71"/>
    <mergeCell ref="A72:A75"/>
    <mergeCell ref="D72:D75"/>
    <mergeCell ref="A76:A79"/>
    <mergeCell ref="D76:D79"/>
    <mergeCell ref="A80:A83"/>
    <mergeCell ref="D80:D83"/>
    <mergeCell ref="F68:H71"/>
    <mergeCell ref="F72:H75"/>
    <mergeCell ref="A59:H59"/>
    <mergeCell ref="F216:H219"/>
    <mergeCell ref="F220:H223"/>
    <mergeCell ref="F129:H132"/>
    <mergeCell ref="F133:H136"/>
    <mergeCell ref="F137:H140"/>
    <mergeCell ref="F157:H160"/>
    <mergeCell ref="F161:H164"/>
    <mergeCell ref="A207:H207"/>
    <mergeCell ref="F208:H208"/>
    <mergeCell ref="C215:H215"/>
    <mergeCell ref="A216:A219"/>
    <mergeCell ref="D216:D219"/>
    <mergeCell ref="A190:A193"/>
    <mergeCell ref="D190:D193"/>
    <mergeCell ref="A194:A197"/>
    <mergeCell ref="D194:D197"/>
    <mergeCell ref="A198:A201"/>
    <mergeCell ref="D198:D201"/>
    <mergeCell ref="D165:D168"/>
    <mergeCell ref="A169:A172"/>
    <mergeCell ref="D169:D172"/>
    <mergeCell ref="D209:D213"/>
    <mergeCell ref="A129:A132"/>
    <mergeCell ref="D129:D132"/>
    <mergeCell ref="F61:H65"/>
    <mergeCell ref="F118:H122"/>
    <mergeCell ref="F148:H154"/>
    <mergeCell ref="F179:H183"/>
    <mergeCell ref="F209:H213"/>
    <mergeCell ref="F265:H271"/>
    <mergeCell ref="F297:H303"/>
    <mergeCell ref="F328:H334"/>
    <mergeCell ref="F358:H362"/>
    <mergeCell ref="F310:H313"/>
    <mergeCell ref="F314:H317"/>
    <mergeCell ref="F318:H321"/>
    <mergeCell ref="F337:H340"/>
    <mergeCell ref="F341:H344"/>
    <mergeCell ref="F224:H227"/>
    <mergeCell ref="F228:H231"/>
    <mergeCell ref="F274:H277"/>
    <mergeCell ref="F278:H281"/>
    <mergeCell ref="F282:H285"/>
    <mergeCell ref="F251:H254"/>
    <mergeCell ref="F255:H258"/>
    <mergeCell ref="A234:H234"/>
    <mergeCell ref="F235:H235"/>
    <mergeCell ref="A236:A240"/>
  </mergeCells>
  <pageMargins left="0.7" right="0.7" top="0.75" bottom="0.75" header="0.3" footer="0.3"/>
  <pageSetup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9097F-78DE-49C9-A582-D085115C907B}">
  <dimension ref="A2:O611"/>
  <sheetViews>
    <sheetView topLeftCell="A2" zoomScale="92" zoomScaleNormal="92" workbookViewId="0">
      <selection activeCell="N2" sqref="N1:O1048576"/>
    </sheetView>
  </sheetViews>
  <sheetFormatPr baseColWidth="10" defaultRowHeight="15.6" x14ac:dyDescent="0.3"/>
  <cols>
    <col min="1" max="1" width="16.21875" style="293" customWidth="1"/>
    <col min="2" max="2" width="23.6640625" style="293" customWidth="1"/>
    <col min="3" max="3" width="13.109375" style="295" customWidth="1"/>
    <col min="4" max="4" width="13" style="351" customWidth="1"/>
    <col min="5" max="8" width="11.5546875" style="293"/>
    <col min="14" max="14" width="18.44140625" hidden="1" customWidth="1"/>
    <col min="15" max="15" width="0" hidden="1" customWidth="1"/>
  </cols>
  <sheetData>
    <row r="2" spans="1:15" ht="16.2" thickBot="1" x14ac:dyDescent="0.35"/>
    <row r="3" spans="1:15" ht="16.2" thickBot="1" x14ac:dyDescent="0.35">
      <c r="A3" s="464" t="s">
        <v>1667</v>
      </c>
      <c r="B3" s="465"/>
      <c r="C3" s="465"/>
      <c r="D3" s="465"/>
      <c r="E3" s="465"/>
      <c r="F3" s="465"/>
      <c r="G3" s="465"/>
      <c r="H3" s="466"/>
    </row>
    <row r="4" spans="1:15" ht="47.4" thickBot="1" x14ac:dyDescent="0.3">
      <c r="A4" s="320" t="s">
        <v>1628</v>
      </c>
      <c r="B4" s="321" t="s">
        <v>1422</v>
      </c>
      <c r="C4" s="296" t="s">
        <v>1635</v>
      </c>
      <c r="D4" s="297" t="s">
        <v>1671</v>
      </c>
      <c r="E4" s="298" t="s">
        <v>1620</v>
      </c>
      <c r="F4" s="467" t="s">
        <v>1714</v>
      </c>
      <c r="G4" s="467"/>
      <c r="H4" s="468"/>
      <c r="N4" t="s">
        <v>1630</v>
      </c>
      <c r="O4">
        <f>+C5+C38+C69+C100+C132+C164+C194+C223+C253+C284+C313+C344+C375+C406+C436+C466+C496+C526+C556+C585</f>
        <v>55</v>
      </c>
    </row>
    <row r="5" spans="1:15" ht="13.2" customHeight="1" x14ac:dyDescent="0.3">
      <c r="A5" s="507" t="s">
        <v>1692</v>
      </c>
      <c r="B5" s="352" t="s">
        <v>1630</v>
      </c>
      <c r="C5" s="340">
        <v>2</v>
      </c>
      <c r="D5" s="539">
        <f>SUM(C5:C11)</f>
        <v>58</v>
      </c>
      <c r="E5" s="353">
        <f>+C5/D12</f>
        <v>3.4482758620689655E-2</v>
      </c>
      <c r="F5" s="537"/>
      <c r="G5" s="537"/>
      <c r="H5" s="538"/>
      <c r="N5" s="237" t="s">
        <v>1631</v>
      </c>
      <c r="O5" s="245">
        <f>+C6+C39+C70+C101+C133+C165+C195+C224+C254+C285+C314+C345+C376+C407+C437+C467+C497+C527+C557+C586</f>
        <v>91</v>
      </c>
    </row>
    <row r="6" spans="1:15" x14ac:dyDescent="0.3">
      <c r="A6" s="508"/>
      <c r="B6" s="354" t="s">
        <v>1631</v>
      </c>
      <c r="C6" s="342">
        <v>7</v>
      </c>
      <c r="D6" s="540"/>
      <c r="E6" s="355">
        <f>+C6/D12</f>
        <v>0.1206896551724138</v>
      </c>
      <c r="F6" s="523"/>
      <c r="G6" s="523"/>
      <c r="H6" s="524"/>
      <c r="N6" s="237" t="s">
        <v>1643</v>
      </c>
      <c r="O6">
        <f>+C7+C40+C71+C102+C316+C346+C408+C438+C587</f>
        <v>20</v>
      </c>
    </row>
    <row r="7" spans="1:15" x14ac:dyDescent="0.3">
      <c r="A7" s="508"/>
      <c r="B7" s="354" t="s">
        <v>1643</v>
      </c>
      <c r="C7" s="342">
        <v>3</v>
      </c>
      <c r="D7" s="540"/>
      <c r="E7" s="355">
        <f>+C7/D12</f>
        <v>5.1724137931034482E-2</v>
      </c>
      <c r="F7" s="523"/>
      <c r="G7" s="523"/>
      <c r="H7" s="524"/>
      <c r="N7" s="237" t="s">
        <v>1644</v>
      </c>
      <c r="O7">
        <f>+C8+C41+C72+C103+C134+C166+C196+C225+C255+C286+C315+C347+C377+C409+C439+C468+C498+C528+C558+C588</f>
        <v>93</v>
      </c>
    </row>
    <row r="8" spans="1:15" x14ac:dyDescent="0.3">
      <c r="A8" s="508"/>
      <c r="B8" s="354" t="s">
        <v>1644</v>
      </c>
      <c r="C8" s="342">
        <v>5</v>
      </c>
      <c r="D8" s="540"/>
      <c r="E8" s="355">
        <f>+C8/D12</f>
        <v>8.6206896551724144E-2</v>
      </c>
      <c r="F8" s="523"/>
      <c r="G8" s="523"/>
      <c r="H8" s="524"/>
      <c r="N8" s="237" t="s">
        <v>1633</v>
      </c>
      <c r="O8">
        <f>+C9+C42+C73+C104+C135+C167+C197+C226+C256+C287+C317+C348+C378+C410+C440+C469+C499+C529+C559+C589</f>
        <v>129</v>
      </c>
    </row>
    <row r="9" spans="1:15" ht="27" x14ac:dyDescent="0.3">
      <c r="A9" s="508"/>
      <c r="B9" s="354" t="s">
        <v>1633</v>
      </c>
      <c r="C9" s="342">
        <v>10</v>
      </c>
      <c r="D9" s="540"/>
      <c r="E9" s="355">
        <f>+C9/D12</f>
        <v>0.17241379310344829</v>
      </c>
      <c r="F9" s="523"/>
      <c r="G9" s="523"/>
      <c r="H9" s="524"/>
      <c r="N9" s="237" t="s">
        <v>1665</v>
      </c>
      <c r="O9">
        <f>+C10+C43+C74+C105+C136+C168+C198+C227+C257+C288+C318+C349+C379+C411+C441+C470+C500+C530+C560+C590</f>
        <v>440</v>
      </c>
    </row>
    <row r="10" spans="1:15" ht="31.2" x14ac:dyDescent="0.3">
      <c r="A10" s="508"/>
      <c r="B10" s="354" t="s">
        <v>1665</v>
      </c>
      <c r="C10" s="342">
        <v>28</v>
      </c>
      <c r="D10" s="540"/>
      <c r="E10" s="355">
        <f>+C10/D12</f>
        <v>0.48275862068965519</v>
      </c>
      <c r="F10" s="523"/>
      <c r="G10" s="523"/>
      <c r="H10" s="524"/>
      <c r="N10" s="237" t="s">
        <v>1642</v>
      </c>
      <c r="O10">
        <f>+C11+C44+C75+C106+C137+C169+C199+C228+C258+C289+C319+C350+C380+C412+C442+C471+C501+C531+C561+C591</f>
        <v>34</v>
      </c>
    </row>
    <row r="11" spans="1:15" ht="23.4" customHeight="1" thickBot="1" x14ac:dyDescent="0.35">
      <c r="A11" s="509"/>
      <c r="B11" s="356" t="s">
        <v>1712</v>
      </c>
      <c r="C11" s="344">
        <v>3</v>
      </c>
      <c r="D11" s="541"/>
      <c r="E11" s="357">
        <f>+C11/D12</f>
        <v>5.1724137931034482E-2</v>
      </c>
      <c r="F11" s="525"/>
      <c r="G11" s="525"/>
      <c r="H11" s="526"/>
      <c r="O11">
        <f>SUM(O4:O10)</f>
        <v>862</v>
      </c>
    </row>
    <row r="12" spans="1:15" ht="15.6" hidden="1" customHeight="1" x14ac:dyDescent="0.3">
      <c r="C12" s="295">
        <f>SUM(E5:E11)</f>
        <v>1</v>
      </c>
      <c r="D12" s="351">
        <f>SUM(C5:C11)</f>
        <v>58</v>
      </c>
    </row>
    <row r="13" spans="1:15" ht="15.6" customHeight="1" thickBot="1" x14ac:dyDescent="0.3">
      <c r="A13" s="263" t="s">
        <v>1669</v>
      </c>
      <c r="B13" s="309" t="s">
        <v>1670</v>
      </c>
      <c r="C13" s="472"/>
      <c r="D13" s="473"/>
      <c r="E13" s="473"/>
      <c r="F13" s="473"/>
      <c r="G13" s="473"/>
      <c r="H13" s="474"/>
    </row>
    <row r="14" spans="1:15" ht="19.2" customHeight="1" x14ac:dyDescent="0.3">
      <c r="A14" s="475" t="s">
        <v>1668</v>
      </c>
      <c r="B14" s="310" t="s">
        <v>1672</v>
      </c>
      <c r="C14" s="322">
        <v>2</v>
      </c>
      <c r="D14" s="472">
        <f>SUM(C14:C17)</f>
        <v>58</v>
      </c>
      <c r="E14" s="348">
        <f>+C14/D14</f>
        <v>3.4482758620689655E-2</v>
      </c>
      <c r="F14" s="457"/>
      <c r="G14" s="457"/>
      <c r="H14" s="458"/>
    </row>
    <row r="15" spans="1:15" ht="19.2" customHeight="1" x14ac:dyDescent="0.3">
      <c r="A15" s="476"/>
      <c r="B15" s="311" t="s">
        <v>1673</v>
      </c>
      <c r="C15" s="323">
        <v>15</v>
      </c>
      <c r="D15" s="499"/>
      <c r="E15" s="349">
        <f>+C15/D14</f>
        <v>0.25862068965517243</v>
      </c>
      <c r="F15" s="451"/>
      <c r="G15" s="451"/>
      <c r="H15" s="452"/>
      <c r="N15" t="s">
        <v>1705</v>
      </c>
    </row>
    <row r="16" spans="1:15" ht="19.2" customHeight="1" x14ac:dyDescent="0.3">
      <c r="A16" s="476"/>
      <c r="B16" s="311" t="s">
        <v>1674</v>
      </c>
      <c r="C16" s="323">
        <v>21</v>
      </c>
      <c r="D16" s="499"/>
      <c r="E16" s="349">
        <f>+C16/D14</f>
        <v>0.36206896551724138</v>
      </c>
      <c r="F16" s="451"/>
      <c r="G16" s="451"/>
      <c r="H16" s="452"/>
    </row>
    <row r="17" spans="1:15" ht="19.2" customHeight="1" thickBot="1" x14ac:dyDescent="0.35">
      <c r="A17" s="492"/>
      <c r="B17" s="312" t="s">
        <v>1675</v>
      </c>
      <c r="C17" s="324">
        <v>20</v>
      </c>
      <c r="D17" s="500"/>
      <c r="E17" s="350">
        <f>+C17/D14</f>
        <v>0.34482758620689657</v>
      </c>
      <c r="F17" s="451"/>
      <c r="G17" s="451"/>
      <c r="H17" s="452"/>
      <c r="N17" t="s">
        <v>1679</v>
      </c>
      <c r="O17">
        <f>+C26</f>
        <v>2</v>
      </c>
    </row>
    <row r="18" spans="1:15" ht="19.8" customHeight="1" x14ac:dyDescent="0.3">
      <c r="A18" s="478" t="s">
        <v>1676</v>
      </c>
      <c r="B18" s="325" t="s">
        <v>1683</v>
      </c>
      <c r="C18" s="269">
        <v>0</v>
      </c>
      <c r="D18" s="477">
        <f>SUM(C18:C21)</f>
        <v>58</v>
      </c>
      <c r="E18" s="270">
        <f>+C18/D18</f>
        <v>0</v>
      </c>
      <c r="F18" s="456"/>
      <c r="G18" s="457"/>
      <c r="H18" s="458"/>
      <c r="N18" s="252" t="s">
        <v>1680</v>
      </c>
      <c r="O18">
        <f>+C27+C60+C91+C122+C153+C185+C215+C244+C274+C305+C335+C366+C396+C428+C458+C487+C517+C547+C577+C607</f>
        <v>146</v>
      </c>
    </row>
    <row r="19" spans="1:15" ht="19.8" customHeight="1" x14ac:dyDescent="0.3">
      <c r="A19" s="479"/>
      <c r="B19" s="311" t="s">
        <v>1684</v>
      </c>
      <c r="C19" s="272">
        <v>8</v>
      </c>
      <c r="D19" s="477"/>
      <c r="E19" s="273">
        <f>+C19/D18</f>
        <v>0.13793103448275862</v>
      </c>
      <c r="F19" s="450"/>
      <c r="G19" s="451"/>
      <c r="H19" s="452"/>
      <c r="N19" t="s">
        <v>1681</v>
      </c>
      <c r="O19">
        <f>+C28+C61+C92+C123+C154+C186+C216+C245+C275+C306+C336+C367+C397+C429+C459+C488+C518+C548+C578+C608</f>
        <v>443</v>
      </c>
    </row>
    <row r="20" spans="1:15" ht="19.8" customHeight="1" x14ac:dyDescent="0.3">
      <c r="A20" s="479"/>
      <c r="B20" s="311" t="s">
        <v>1685</v>
      </c>
      <c r="C20" s="272">
        <v>10</v>
      </c>
      <c r="D20" s="477"/>
      <c r="E20" s="273">
        <f>+C20/D18</f>
        <v>0.17241379310344829</v>
      </c>
      <c r="F20" s="450"/>
      <c r="G20" s="451"/>
      <c r="H20" s="452"/>
      <c r="N20" t="s">
        <v>1682</v>
      </c>
      <c r="O20">
        <f>+C29+C62+C93+C124+C155+C187+C217+C246+C276+C307+C337+C368+C398+C430+C460+C489+C519+C549+C579+C609</f>
        <v>271</v>
      </c>
    </row>
    <row r="21" spans="1:15" ht="19.8" customHeight="1" thickBot="1" x14ac:dyDescent="0.35">
      <c r="A21" s="480"/>
      <c r="B21" s="313" t="s">
        <v>1686</v>
      </c>
      <c r="C21" s="289">
        <v>40</v>
      </c>
      <c r="D21" s="477"/>
      <c r="E21" s="290">
        <f>+C21/D18</f>
        <v>0.68965517241379315</v>
      </c>
      <c r="F21" s="450"/>
      <c r="G21" s="451"/>
      <c r="H21" s="452"/>
    </row>
    <row r="22" spans="1:15" ht="19.8" customHeight="1" x14ac:dyDescent="0.3">
      <c r="A22" s="481" t="s">
        <v>1677</v>
      </c>
      <c r="B22" s="310" t="s">
        <v>1703</v>
      </c>
      <c r="C22" s="285">
        <v>2</v>
      </c>
      <c r="D22" s="473">
        <f>SUM(C22:C25)</f>
        <v>58</v>
      </c>
      <c r="E22" s="286">
        <f>+C22/D22</f>
        <v>3.4482758620689655E-2</v>
      </c>
      <c r="F22" s="456"/>
      <c r="G22" s="457"/>
      <c r="H22" s="458"/>
    </row>
    <row r="23" spans="1:15" ht="19.8" customHeight="1" x14ac:dyDescent="0.3">
      <c r="A23" s="479"/>
      <c r="B23" s="311" t="s">
        <v>1688</v>
      </c>
      <c r="C23" s="272">
        <v>7</v>
      </c>
      <c r="D23" s="477"/>
      <c r="E23" s="273">
        <f>+C23/D22</f>
        <v>0.1206896551724138</v>
      </c>
      <c r="F23" s="450"/>
      <c r="G23" s="451"/>
      <c r="H23" s="452"/>
    </row>
    <row r="24" spans="1:15" ht="19.8" customHeight="1" x14ac:dyDescent="0.3">
      <c r="A24" s="479"/>
      <c r="B24" s="311" t="s">
        <v>1689</v>
      </c>
      <c r="C24" s="272">
        <v>23</v>
      </c>
      <c r="D24" s="477"/>
      <c r="E24" s="273">
        <f>+C24/D22</f>
        <v>0.39655172413793105</v>
      </c>
      <c r="F24" s="450"/>
      <c r="G24" s="451"/>
      <c r="H24" s="452"/>
    </row>
    <row r="25" spans="1:15" ht="19.8" customHeight="1" thickBot="1" x14ac:dyDescent="0.35">
      <c r="A25" s="480"/>
      <c r="B25" s="313" t="s">
        <v>1690</v>
      </c>
      <c r="C25" s="289">
        <v>26</v>
      </c>
      <c r="D25" s="477"/>
      <c r="E25" s="290">
        <f>+C25/D22</f>
        <v>0.44827586206896552</v>
      </c>
      <c r="F25" s="450"/>
      <c r="G25" s="451"/>
      <c r="H25" s="452"/>
    </row>
    <row r="26" spans="1:15" ht="20.399999999999999" customHeight="1" x14ac:dyDescent="0.3">
      <c r="A26" s="481" t="s">
        <v>1678</v>
      </c>
      <c r="B26" s="310" t="s">
        <v>1679</v>
      </c>
      <c r="C26" s="285">
        <v>2</v>
      </c>
      <c r="D26" s="473">
        <f>SUM(C26:C29)</f>
        <v>58</v>
      </c>
      <c r="E26" s="286">
        <f>+C26/D26</f>
        <v>3.4482758620689655E-2</v>
      </c>
      <c r="F26" s="456"/>
      <c r="G26" s="457"/>
      <c r="H26" s="458"/>
    </row>
    <row r="27" spans="1:15" ht="45.6" customHeight="1" x14ac:dyDescent="0.3">
      <c r="A27" s="479"/>
      <c r="B27" s="314" t="s">
        <v>1680</v>
      </c>
      <c r="C27" s="272">
        <v>15</v>
      </c>
      <c r="D27" s="477"/>
      <c r="E27" s="273">
        <f>+C27/D26</f>
        <v>0.25862068965517243</v>
      </c>
      <c r="F27" s="450"/>
      <c r="G27" s="451"/>
      <c r="H27" s="452"/>
    </row>
    <row r="28" spans="1:15" ht="20.399999999999999" customHeight="1" x14ac:dyDescent="0.3">
      <c r="A28" s="479"/>
      <c r="B28" s="311" t="s">
        <v>1681</v>
      </c>
      <c r="C28" s="272">
        <v>21</v>
      </c>
      <c r="D28" s="477"/>
      <c r="E28" s="273">
        <f>+C28/D26</f>
        <v>0.36206896551724138</v>
      </c>
      <c r="F28" s="450"/>
      <c r="G28" s="451"/>
      <c r="H28" s="452"/>
    </row>
    <row r="29" spans="1:15" ht="20.399999999999999" customHeight="1" thickBot="1" x14ac:dyDescent="0.35">
      <c r="A29" s="482"/>
      <c r="B29" s="312" t="s">
        <v>1682</v>
      </c>
      <c r="C29" s="275">
        <v>20</v>
      </c>
      <c r="D29" s="483"/>
      <c r="E29" s="276">
        <f>+C29/D26</f>
        <v>0.34482758620689657</v>
      </c>
      <c r="F29" s="453"/>
      <c r="G29" s="454"/>
      <c r="H29" s="455"/>
    </row>
    <row r="30" spans="1:15" ht="13.8" customHeight="1" x14ac:dyDescent="0.3"/>
    <row r="31" spans="1:15" ht="13.8" customHeight="1" x14ac:dyDescent="0.3"/>
    <row r="32" spans="1:15" ht="13.8" customHeight="1" x14ac:dyDescent="0.3"/>
    <row r="33" spans="1:8" ht="13.8" customHeight="1" x14ac:dyDescent="0.3"/>
    <row r="35" spans="1:8" ht="16.2" thickBot="1" x14ac:dyDescent="0.35"/>
    <row r="36" spans="1:8" ht="16.2" thickBot="1" x14ac:dyDescent="0.35">
      <c r="A36" s="464" t="s">
        <v>1667</v>
      </c>
      <c r="B36" s="465"/>
      <c r="C36" s="465"/>
      <c r="D36" s="465"/>
      <c r="E36" s="465"/>
      <c r="F36" s="465"/>
      <c r="G36" s="465"/>
      <c r="H36" s="466"/>
    </row>
    <row r="37" spans="1:8" ht="47.4" thickBot="1" x14ac:dyDescent="0.3">
      <c r="A37" s="320" t="s">
        <v>1628</v>
      </c>
      <c r="B37" s="321" t="s">
        <v>1699</v>
      </c>
      <c r="C37" s="296" t="s">
        <v>1635</v>
      </c>
      <c r="D37" s="297" t="s">
        <v>1671</v>
      </c>
      <c r="E37" s="298" t="s">
        <v>1620</v>
      </c>
      <c r="F37" s="467" t="s">
        <v>1714</v>
      </c>
      <c r="G37" s="467"/>
      <c r="H37" s="468"/>
    </row>
    <row r="38" spans="1:8" ht="13.2" customHeight="1" x14ac:dyDescent="0.3">
      <c r="A38" s="507" t="s">
        <v>1692</v>
      </c>
      <c r="B38" s="358" t="s">
        <v>1630</v>
      </c>
      <c r="C38" s="340">
        <v>5</v>
      </c>
      <c r="D38" s="496">
        <f>SUM(C38:C44)</f>
        <v>48</v>
      </c>
      <c r="E38" s="353">
        <f>+C38/D45</f>
        <v>0.10416666666666667</v>
      </c>
      <c r="F38" s="537"/>
      <c r="G38" s="537"/>
      <c r="H38" s="538"/>
    </row>
    <row r="39" spans="1:8" x14ac:dyDescent="0.3">
      <c r="A39" s="508"/>
      <c r="B39" s="359" t="s">
        <v>1631</v>
      </c>
      <c r="C39" s="342">
        <v>6</v>
      </c>
      <c r="D39" s="497"/>
      <c r="E39" s="355">
        <f>+C39/D45</f>
        <v>0.125</v>
      </c>
      <c r="F39" s="523"/>
      <c r="G39" s="523"/>
      <c r="H39" s="524"/>
    </row>
    <row r="40" spans="1:8" x14ac:dyDescent="0.3">
      <c r="A40" s="508"/>
      <c r="B40" s="359" t="s">
        <v>1643</v>
      </c>
      <c r="C40" s="342">
        <v>1</v>
      </c>
      <c r="D40" s="497"/>
      <c r="E40" s="355">
        <f>+C40/D45</f>
        <v>2.0833333333333332E-2</v>
      </c>
      <c r="F40" s="523"/>
      <c r="G40" s="523"/>
      <c r="H40" s="524"/>
    </row>
    <row r="41" spans="1:8" x14ac:dyDescent="0.3">
      <c r="A41" s="508"/>
      <c r="B41" s="359" t="s">
        <v>1644</v>
      </c>
      <c r="C41" s="342">
        <v>5</v>
      </c>
      <c r="D41" s="497"/>
      <c r="E41" s="355">
        <f>+C41/D45</f>
        <v>0.10416666666666667</v>
      </c>
      <c r="F41" s="523"/>
      <c r="G41" s="523"/>
      <c r="H41" s="524"/>
    </row>
    <row r="42" spans="1:8" x14ac:dyDescent="0.3">
      <c r="A42" s="508"/>
      <c r="B42" s="359" t="s">
        <v>1633</v>
      </c>
      <c r="C42" s="342">
        <v>6</v>
      </c>
      <c r="D42" s="497"/>
      <c r="E42" s="355">
        <f>+C42/D45</f>
        <v>0.125</v>
      </c>
      <c r="F42" s="523"/>
      <c r="G42" s="523"/>
      <c r="H42" s="524"/>
    </row>
    <row r="43" spans="1:8" ht="31.2" x14ac:dyDescent="0.3">
      <c r="A43" s="508"/>
      <c r="B43" s="359" t="s">
        <v>1665</v>
      </c>
      <c r="C43" s="342">
        <v>24</v>
      </c>
      <c r="D43" s="497"/>
      <c r="E43" s="355">
        <f>+C43/D45</f>
        <v>0.5</v>
      </c>
      <c r="F43" s="523"/>
      <c r="G43" s="523"/>
      <c r="H43" s="524"/>
    </row>
    <row r="44" spans="1:8" ht="16.2" thickBot="1" x14ac:dyDescent="0.35">
      <c r="A44" s="509"/>
      <c r="B44" s="360" t="s">
        <v>1712</v>
      </c>
      <c r="C44" s="344">
        <v>1</v>
      </c>
      <c r="D44" s="498"/>
      <c r="E44" s="357">
        <f>+C44/D45</f>
        <v>2.0833333333333332E-2</v>
      </c>
      <c r="F44" s="525"/>
      <c r="G44" s="525"/>
      <c r="H44" s="526"/>
    </row>
    <row r="45" spans="1:8" hidden="1" x14ac:dyDescent="0.3">
      <c r="D45" s="351">
        <f>SUM(C38:C44)</f>
        <v>48</v>
      </c>
    </row>
    <row r="46" spans="1:8" ht="16.2" thickBot="1" x14ac:dyDescent="0.3">
      <c r="A46" s="263" t="s">
        <v>1669</v>
      </c>
      <c r="B46" s="309" t="s">
        <v>1670</v>
      </c>
      <c r="C46" s="472"/>
      <c r="D46" s="473"/>
      <c r="E46" s="473"/>
      <c r="F46" s="473"/>
      <c r="G46" s="473"/>
      <c r="H46" s="474"/>
    </row>
    <row r="47" spans="1:8" ht="17.399999999999999" customHeight="1" x14ac:dyDescent="0.3">
      <c r="A47" s="475" t="s">
        <v>1668</v>
      </c>
      <c r="B47" s="310" t="s">
        <v>1672</v>
      </c>
      <c r="C47" s="322">
        <v>0</v>
      </c>
      <c r="D47" s="472">
        <f>SUM(C47:C50)</f>
        <v>48</v>
      </c>
      <c r="E47" s="348">
        <f>+C47/D47</f>
        <v>0</v>
      </c>
      <c r="F47" s="457"/>
      <c r="G47" s="457"/>
      <c r="H47" s="458"/>
    </row>
    <row r="48" spans="1:8" ht="17.399999999999999" customHeight="1" x14ac:dyDescent="0.3">
      <c r="A48" s="476"/>
      <c r="B48" s="311" t="s">
        <v>1673</v>
      </c>
      <c r="C48" s="323">
        <v>11</v>
      </c>
      <c r="D48" s="499"/>
      <c r="E48" s="349">
        <f>+C48/D47</f>
        <v>0.22916666666666666</v>
      </c>
      <c r="F48" s="451"/>
      <c r="G48" s="451"/>
      <c r="H48" s="452"/>
    </row>
    <row r="49" spans="1:8" ht="17.399999999999999" customHeight="1" x14ac:dyDescent="0.3">
      <c r="A49" s="476"/>
      <c r="B49" s="311" t="s">
        <v>1674</v>
      </c>
      <c r="C49" s="323">
        <v>22</v>
      </c>
      <c r="D49" s="499"/>
      <c r="E49" s="349">
        <f>+C49/D47</f>
        <v>0.45833333333333331</v>
      </c>
      <c r="F49" s="451"/>
      <c r="G49" s="451"/>
      <c r="H49" s="452"/>
    </row>
    <row r="50" spans="1:8" ht="17.399999999999999" customHeight="1" thickBot="1" x14ac:dyDescent="0.35">
      <c r="A50" s="492"/>
      <c r="B50" s="312" t="s">
        <v>1675</v>
      </c>
      <c r="C50" s="324">
        <v>15</v>
      </c>
      <c r="D50" s="500"/>
      <c r="E50" s="350">
        <f>+C50/D47</f>
        <v>0.3125</v>
      </c>
      <c r="F50" s="451"/>
      <c r="G50" s="451"/>
      <c r="H50" s="452"/>
    </row>
    <row r="51" spans="1:8" ht="17.399999999999999" customHeight="1" x14ac:dyDescent="0.3">
      <c r="A51" s="478" t="s">
        <v>1676</v>
      </c>
      <c r="B51" s="325" t="s">
        <v>1683</v>
      </c>
      <c r="C51" s="269">
        <v>0</v>
      </c>
      <c r="D51" s="477">
        <f>SUM(C51:C54)</f>
        <v>48</v>
      </c>
      <c r="E51" s="270">
        <f>+C51/D51</f>
        <v>0</v>
      </c>
      <c r="F51" s="456"/>
      <c r="G51" s="457"/>
      <c r="H51" s="458"/>
    </row>
    <row r="52" spans="1:8" ht="17.399999999999999" customHeight="1" x14ac:dyDescent="0.3">
      <c r="A52" s="479"/>
      <c r="B52" s="311" t="s">
        <v>1684</v>
      </c>
      <c r="C52" s="272">
        <v>4</v>
      </c>
      <c r="D52" s="477"/>
      <c r="E52" s="273">
        <f>+C52/D51</f>
        <v>8.3333333333333329E-2</v>
      </c>
      <c r="F52" s="450"/>
      <c r="G52" s="451"/>
      <c r="H52" s="452"/>
    </row>
    <row r="53" spans="1:8" ht="17.399999999999999" customHeight="1" x14ac:dyDescent="0.3">
      <c r="A53" s="479"/>
      <c r="B53" s="311" t="s">
        <v>1685</v>
      </c>
      <c r="C53" s="272">
        <v>5</v>
      </c>
      <c r="D53" s="477"/>
      <c r="E53" s="273">
        <f>+C53/D51</f>
        <v>0.10416666666666667</v>
      </c>
      <c r="F53" s="450"/>
      <c r="G53" s="451"/>
      <c r="H53" s="452"/>
    </row>
    <row r="54" spans="1:8" ht="17.399999999999999" customHeight="1" thickBot="1" x14ac:dyDescent="0.35">
      <c r="A54" s="480"/>
      <c r="B54" s="313" t="s">
        <v>1686</v>
      </c>
      <c r="C54" s="289">
        <v>39</v>
      </c>
      <c r="D54" s="477"/>
      <c r="E54" s="290">
        <f>+C54/D51</f>
        <v>0.8125</v>
      </c>
      <c r="F54" s="450"/>
      <c r="G54" s="451"/>
      <c r="H54" s="452"/>
    </row>
    <row r="55" spans="1:8" ht="17.399999999999999" customHeight="1" x14ac:dyDescent="0.3">
      <c r="A55" s="481" t="s">
        <v>1677</v>
      </c>
      <c r="B55" s="310" t="s">
        <v>1703</v>
      </c>
      <c r="C55" s="285">
        <v>0</v>
      </c>
      <c r="D55" s="473">
        <f>SUM(C55:C58)</f>
        <v>48</v>
      </c>
      <c r="E55" s="286">
        <f>+C55/D55</f>
        <v>0</v>
      </c>
      <c r="F55" s="456"/>
      <c r="G55" s="457"/>
      <c r="H55" s="458"/>
    </row>
    <row r="56" spans="1:8" ht="17.399999999999999" customHeight="1" x14ac:dyDescent="0.3">
      <c r="A56" s="479"/>
      <c r="B56" s="311" t="s">
        <v>1688</v>
      </c>
      <c r="C56" s="272">
        <v>16</v>
      </c>
      <c r="D56" s="477"/>
      <c r="E56" s="273">
        <f>+C56/D55</f>
        <v>0.33333333333333331</v>
      </c>
      <c r="F56" s="450"/>
      <c r="G56" s="451"/>
      <c r="H56" s="452"/>
    </row>
    <row r="57" spans="1:8" ht="17.399999999999999" customHeight="1" x14ac:dyDescent="0.3">
      <c r="A57" s="479"/>
      <c r="B57" s="311" t="s">
        <v>1689</v>
      </c>
      <c r="C57" s="272">
        <v>12</v>
      </c>
      <c r="D57" s="477"/>
      <c r="E57" s="273">
        <f>+C57/D55</f>
        <v>0.25</v>
      </c>
      <c r="F57" s="450"/>
      <c r="G57" s="451"/>
      <c r="H57" s="452"/>
    </row>
    <row r="58" spans="1:8" ht="17.399999999999999" customHeight="1" thickBot="1" x14ac:dyDescent="0.35">
      <c r="A58" s="480"/>
      <c r="B58" s="313" t="s">
        <v>1690</v>
      </c>
      <c r="C58" s="289">
        <v>20</v>
      </c>
      <c r="D58" s="477"/>
      <c r="E58" s="290">
        <f>+C58/D55</f>
        <v>0.41666666666666669</v>
      </c>
      <c r="F58" s="450"/>
      <c r="G58" s="451"/>
      <c r="H58" s="452"/>
    </row>
    <row r="59" spans="1:8" x14ac:dyDescent="0.3">
      <c r="A59" s="481" t="s">
        <v>1678</v>
      </c>
      <c r="B59" s="310" t="s">
        <v>1679</v>
      </c>
      <c r="C59" s="285">
        <v>0</v>
      </c>
      <c r="D59" s="473">
        <f>SUM(C59:C62)</f>
        <v>48</v>
      </c>
      <c r="E59" s="286">
        <f>+C59/D59</f>
        <v>0</v>
      </c>
      <c r="F59" s="456"/>
      <c r="G59" s="457"/>
      <c r="H59" s="458"/>
    </row>
    <row r="60" spans="1:8" ht="46.8" x14ac:dyDescent="0.3">
      <c r="A60" s="479"/>
      <c r="B60" s="314" t="s">
        <v>1680</v>
      </c>
      <c r="C60" s="272">
        <v>11</v>
      </c>
      <c r="D60" s="477"/>
      <c r="E60" s="273">
        <f>+C60/D59</f>
        <v>0.22916666666666666</v>
      </c>
      <c r="F60" s="450"/>
      <c r="G60" s="451"/>
      <c r="H60" s="452"/>
    </row>
    <row r="61" spans="1:8" x14ac:dyDescent="0.3">
      <c r="A61" s="479"/>
      <c r="B61" s="311" t="s">
        <v>1681</v>
      </c>
      <c r="C61" s="272">
        <v>22</v>
      </c>
      <c r="D61" s="477"/>
      <c r="E61" s="273">
        <f>+C61/D59</f>
        <v>0.45833333333333331</v>
      </c>
      <c r="F61" s="450"/>
      <c r="G61" s="451"/>
      <c r="H61" s="452"/>
    </row>
    <row r="62" spans="1:8" ht="16.2" thickBot="1" x14ac:dyDescent="0.35">
      <c r="A62" s="482"/>
      <c r="B62" s="312" t="s">
        <v>1682</v>
      </c>
      <c r="C62" s="275">
        <v>15</v>
      </c>
      <c r="D62" s="483"/>
      <c r="E62" s="276">
        <f>+C62/D59</f>
        <v>0.3125</v>
      </c>
      <c r="F62" s="453"/>
      <c r="G62" s="454"/>
      <c r="H62" s="455"/>
    </row>
    <row r="66" spans="1:8" ht="16.2" thickBot="1" x14ac:dyDescent="0.35"/>
    <row r="67" spans="1:8" ht="16.2" thickBot="1" x14ac:dyDescent="0.35">
      <c r="A67" s="464" t="s">
        <v>1667</v>
      </c>
      <c r="B67" s="465"/>
      <c r="C67" s="465"/>
      <c r="D67" s="465"/>
      <c r="E67" s="465"/>
      <c r="F67" s="465"/>
      <c r="G67" s="465"/>
      <c r="H67" s="466"/>
    </row>
    <row r="68" spans="1:8" ht="47.4" thickBot="1" x14ac:dyDescent="0.3">
      <c r="A68" s="320" t="s">
        <v>1628</v>
      </c>
      <c r="B68" s="321" t="s">
        <v>1649</v>
      </c>
      <c r="C68" s="296" t="s">
        <v>1635</v>
      </c>
      <c r="D68" s="297" t="s">
        <v>1671</v>
      </c>
      <c r="E68" s="298" t="s">
        <v>1620</v>
      </c>
      <c r="F68" s="467" t="s">
        <v>1714</v>
      </c>
      <c r="G68" s="467"/>
      <c r="H68" s="468"/>
    </row>
    <row r="69" spans="1:8" ht="13.2" customHeight="1" x14ac:dyDescent="0.3">
      <c r="A69" s="507" t="s">
        <v>1692</v>
      </c>
      <c r="B69" s="358" t="s">
        <v>1630</v>
      </c>
      <c r="C69" s="340">
        <v>3</v>
      </c>
      <c r="D69" s="528">
        <f>SUM(C69:C75)</f>
        <v>49</v>
      </c>
      <c r="E69" s="353">
        <f>+C69/C76</f>
        <v>6.1224489795918366E-2</v>
      </c>
      <c r="F69" s="537"/>
      <c r="G69" s="537"/>
      <c r="H69" s="538"/>
    </row>
    <row r="70" spans="1:8" x14ac:dyDescent="0.3">
      <c r="A70" s="508"/>
      <c r="B70" s="359" t="s">
        <v>1631</v>
      </c>
      <c r="C70" s="342">
        <v>5</v>
      </c>
      <c r="D70" s="529"/>
      <c r="E70" s="355">
        <f>+C70/C76</f>
        <v>0.10204081632653061</v>
      </c>
      <c r="F70" s="523"/>
      <c r="G70" s="523"/>
      <c r="H70" s="524"/>
    </row>
    <row r="71" spans="1:8" x14ac:dyDescent="0.3">
      <c r="A71" s="508"/>
      <c r="B71" s="359" t="s">
        <v>1643</v>
      </c>
      <c r="C71" s="342">
        <v>3</v>
      </c>
      <c r="D71" s="529"/>
      <c r="E71" s="355">
        <f>+C71/C76</f>
        <v>6.1224489795918366E-2</v>
      </c>
      <c r="F71" s="523"/>
      <c r="G71" s="523"/>
      <c r="H71" s="524"/>
    </row>
    <row r="72" spans="1:8" x14ac:dyDescent="0.3">
      <c r="A72" s="508"/>
      <c r="B72" s="359" t="s">
        <v>1644</v>
      </c>
      <c r="C72" s="342">
        <v>6</v>
      </c>
      <c r="D72" s="529"/>
      <c r="E72" s="355">
        <f>+C72/C76</f>
        <v>0.12244897959183673</v>
      </c>
      <c r="F72" s="523"/>
      <c r="G72" s="523"/>
      <c r="H72" s="524"/>
    </row>
    <row r="73" spans="1:8" x14ac:dyDescent="0.3">
      <c r="A73" s="508"/>
      <c r="B73" s="359" t="s">
        <v>1633</v>
      </c>
      <c r="C73" s="342">
        <v>6</v>
      </c>
      <c r="D73" s="529"/>
      <c r="E73" s="355">
        <f>+C73/C76</f>
        <v>0.12244897959183673</v>
      </c>
      <c r="F73" s="523"/>
      <c r="G73" s="523"/>
      <c r="H73" s="524"/>
    </row>
    <row r="74" spans="1:8" ht="31.2" x14ac:dyDescent="0.3">
      <c r="A74" s="508"/>
      <c r="B74" s="359" t="s">
        <v>1665</v>
      </c>
      <c r="C74" s="342">
        <v>24</v>
      </c>
      <c r="D74" s="529"/>
      <c r="E74" s="355">
        <f>+C74/C76</f>
        <v>0.48979591836734693</v>
      </c>
      <c r="F74" s="523"/>
      <c r="G74" s="523"/>
      <c r="H74" s="524"/>
    </row>
    <row r="75" spans="1:8" ht="16.2" thickBot="1" x14ac:dyDescent="0.35">
      <c r="A75" s="509"/>
      <c r="B75" s="360" t="s">
        <v>1712</v>
      </c>
      <c r="C75" s="344">
        <v>2</v>
      </c>
      <c r="D75" s="530"/>
      <c r="E75" s="357">
        <f>+C75/C76</f>
        <v>4.0816326530612242E-2</v>
      </c>
      <c r="F75" s="525"/>
      <c r="G75" s="525"/>
      <c r="H75" s="526"/>
    </row>
    <row r="76" spans="1:8" hidden="1" x14ac:dyDescent="0.3">
      <c r="C76" s="351">
        <f>SUM(C69:C75)</f>
        <v>49</v>
      </c>
    </row>
    <row r="77" spans="1:8" ht="16.2" thickBot="1" x14ac:dyDescent="0.3">
      <c r="A77" s="263" t="s">
        <v>1669</v>
      </c>
      <c r="B77" s="309" t="s">
        <v>1670</v>
      </c>
      <c r="C77" s="472"/>
      <c r="D77" s="473"/>
      <c r="E77" s="473"/>
      <c r="F77" s="473"/>
      <c r="G77" s="473"/>
      <c r="H77" s="474"/>
    </row>
    <row r="78" spans="1:8" ht="24" customHeight="1" x14ac:dyDescent="0.3">
      <c r="A78" s="475" t="s">
        <v>1668</v>
      </c>
      <c r="B78" s="310" t="s">
        <v>1672</v>
      </c>
      <c r="C78" s="322">
        <v>0</v>
      </c>
      <c r="D78" s="472">
        <f>SUM(C78:C81)</f>
        <v>49</v>
      </c>
      <c r="E78" s="348">
        <f>+C78/D78</f>
        <v>0</v>
      </c>
      <c r="F78" s="457"/>
      <c r="G78" s="457"/>
      <c r="H78" s="458"/>
    </row>
    <row r="79" spans="1:8" ht="24" customHeight="1" x14ac:dyDescent="0.3">
      <c r="A79" s="476"/>
      <c r="B79" s="311" t="s">
        <v>1673</v>
      </c>
      <c r="C79" s="323">
        <v>6</v>
      </c>
      <c r="D79" s="499"/>
      <c r="E79" s="349">
        <f>+C79/D78</f>
        <v>0.12244897959183673</v>
      </c>
      <c r="F79" s="451"/>
      <c r="G79" s="451"/>
      <c r="H79" s="452"/>
    </row>
    <row r="80" spans="1:8" ht="24" customHeight="1" x14ac:dyDescent="0.3">
      <c r="A80" s="476"/>
      <c r="B80" s="311" t="s">
        <v>1674</v>
      </c>
      <c r="C80" s="323">
        <v>27</v>
      </c>
      <c r="D80" s="499"/>
      <c r="E80" s="349">
        <f>+C80/D78</f>
        <v>0.55102040816326525</v>
      </c>
      <c r="F80" s="451"/>
      <c r="G80" s="451"/>
      <c r="H80" s="452"/>
    </row>
    <row r="81" spans="1:8" ht="24" customHeight="1" thickBot="1" x14ac:dyDescent="0.35">
      <c r="A81" s="492"/>
      <c r="B81" s="312" t="s">
        <v>1675</v>
      </c>
      <c r="C81" s="324">
        <v>16</v>
      </c>
      <c r="D81" s="500"/>
      <c r="E81" s="350">
        <f>+C81/D78</f>
        <v>0.32653061224489793</v>
      </c>
      <c r="F81" s="451"/>
      <c r="G81" s="451"/>
      <c r="H81" s="452"/>
    </row>
    <row r="82" spans="1:8" ht="18.600000000000001" customHeight="1" x14ac:dyDescent="0.3">
      <c r="A82" s="478" t="s">
        <v>1676</v>
      </c>
      <c r="B82" s="325" t="s">
        <v>1683</v>
      </c>
      <c r="C82" s="269">
        <v>0</v>
      </c>
      <c r="D82" s="477">
        <f>SUM(C82:C85)</f>
        <v>49</v>
      </c>
      <c r="E82" s="270">
        <f>+C82/D82</f>
        <v>0</v>
      </c>
      <c r="F82" s="456"/>
      <c r="G82" s="457"/>
      <c r="H82" s="458"/>
    </row>
    <row r="83" spans="1:8" ht="18.600000000000001" customHeight="1" x14ac:dyDescent="0.3">
      <c r="A83" s="479"/>
      <c r="B83" s="311" t="s">
        <v>1684</v>
      </c>
      <c r="C83" s="272">
        <v>2</v>
      </c>
      <c r="D83" s="477"/>
      <c r="E83" s="273">
        <f>+C83/D82</f>
        <v>4.0816326530612242E-2</v>
      </c>
      <c r="F83" s="450"/>
      <c r="G83" s="451"/>
      <c r="H83" s="452"/>
    </row>
    <row r="84" spans="1:8" ht="18.600000000000001" customHeight="1" x14ac:dyDescent="0.3">
      <c r="A84" s="479"/>
      <c r="B84" s="311" t="s">
        <v>1685</v>
      </c>
      <c r="C84" s="272">
        <v>5</v>
      </c>
      <c r="D84" s="477"/>
      <c r="E84" s="273">
        <f>+C84/D82</f>
        <v>0.10204081632653061</v>
      </c>
      <c r="F84" s="450"/>
      <c r="G84" s="451"/>
      <c r="H84" s="452"/>
    </row>
    <row r="85" spans="1:8" ht="18.600000000000001" customHeight="1" thickBot="1" x14ac:dyDescent="0.35">
      <c r="A85" s="480"/>
      <c r="B85" s="313" t="s">
        <v>1686</v>
      </c>
      <c r="C85" s="289">
        <v>42</v>
      </c>
      <c r="D85" s="477"/>
      <c r="E85" s="290">
        <f>+C85/D82</f>
        <v>0.8571428571428571</v>
      </c>
      <c r="F85" s="450"/>
      <c r="G85" s="451"/>
      <c r="H85" s="452"/>
    </row>
    <row r="86" spans="1:8" ht="19.2" customHeight="1" x14ac:dyDescent="0.3">
      <c r="A86" s="481" t="s">
        <v>1677</v>
      </c>
      <c r="B86" s="310" t="s">
        <v>1703</v>
      </c>
      <c r="C86" s="285">
        <v>0</v>
      </c>
      <c r="D86" s="473">
        <f>SUM(C86:C89)</f>
        <v>49</v>
      </c>
      <c r="E86" s="286">
        <f>+C86/D86</f>
        <v>0</v>
      </c>
      <c r="F86" s="456"/>
      <c r="G86" s="457"/>
      <c r="H86" s="458"/>
    </row>
    <row r="87" spans="1:8" ht="16.2" customHeight="1" x14ac:dyDescent="0.3">
      <c r="A87" s="479"/>
      <c r="B87" s="311" t="s">
        <v>1688</v>
      </c>
      <c r="C87" s="272">
        <v>11</v>
      </c>
      <c r="D87" s="477"/>
      <c r="E87" s="273">
        <f>+C87/D86</f>
        <v>0.22448979591836735</v>
      </c>
      <c r="F87" s="450"/>
      <c r="G87" s="451"/>
      <c r="H87" s="452"/>
    </row>
    <row r="88" spans="1:8" ht="20.399999999999999" customHeight="1" x14ac:dyDescent="0.3">
      <c r="A88" s="479"/>
      <c r="B88" s="311" t="s">
        <v>1689</v>
      </c>
      <c r="C88" s="272">
        <v>15</v>
      </c>
      <c r="D88" s="477"/>
      <c r="E88" s="273">
        <f>+C88/D86</f>
        <v>0.30612244897959184</v>
      </c>
      <c r="F88" s="450"/>
      <c r="G88" s="451"/>
      <c r="H88" s="452"/>
    </row>
    <row r="89" spans="1:8" ht="16.2" thickBot="1" x14ac:dyDescent="0.35">
      <c r="A89" s="480"/>
      <c r="B89" s="313" t="s">
        <v>1690</v>
      </c>
      <c r="C89" s="289">
        <v>23</v>
      </c>
      <c r="D89" s="477"/>
      <c r="E89" s="290">
        <f>+C89/D86</f>
        <v>0.46938775510204084</v>
      </c>
      <c r="F89" s="450"/>
      <c r="G89" s="451"/>
      <c r="H89" s="452"/>
    </row>
    <row r="90" spans="1:8" x14ac:dyDescent="0.3">
      <c r="A90" s="481" t="s">
        <v>1678</v>
      </c>
      <c r="B90" s="310" t="s">
        <v>1679</v>
      </c>
      <c r="C90" s="285">
        <v>0</v>
      </c>
      <c r="D90" s="473">
        <f>SUM(C90:C93)</f>
        <v>49</v>
      </c>
      <c r="E90" s="286">
        <f>+C90/D90</f>
        <v>0</v>
      </c>
      <c r="F90" s="456"/>
      <c r="G90" s="457"/>
      <c r="H90" s="458"/>
    </row>
    <row r="91" spans="1:8" ht="46.8" x14ac:dyDescent="0.3">
      <c r="A91" s="479"/>
      <c r="B91" s="314" t="s">
        <v>1680</v>
      </c>
      <c r="C91" s="272">
        <v>6</v>
      </c>
      <c r="D91" s="477"/>
      <c r="E91" s="273">
        <f>+C91/D90</f>
        <v>0.12244897959183673</v>
      </c>
      <c r="F91" s="450"/>
      <c r="G91" s="451"/>
      <c r="H91" s="452"/>
    </row>
    <row r="92" spans="1:8" x14ac:dyDescent="0.3">
      <c r="A92" s="479"/>
      <c r="B92" s="311" t="s">
        <v>1681</v>
      </c>
      <c r="C92" s="272">
        <v>27</v>
      </c>
      <c r="D92" s="477"/>
      <c r="E92" s="273">
        <f>+C92/D90</f>
        <v>0.55102040816326525</v>
      </c>
      <c r="F92" s="450"/>
      <c r="G92" s="451"/>
      <c r="H92" s="452"/>
    </row>
    <row r="93" spans="1:8" ht="16.2" thickBot="1" x14ac:dyDescent="0.35">
      <c r="A93" s="482"/>
      <c r="B93" s="312" t="s">
        <v>1682</v>
      </c>
      <c r="C93" s="275">
        <v>16</v>
      </c>
      <c r="D93" s="483"/>
      <c r="E93" s="276">
        <f>+C93/D90</f>
        <v>0.32653061224489793</v>
      </c>
      <c r="F93" s="453"/>
      <c r="G93" s="454"/>
      <c r="H93" s="455"/>
    </row>
    <row r="97" spans="1:8" ht="16.2" thickBot="1" x14ac:dyDescent="0.35"/>
    <row r="98" spans="1:8" ht="16.2" thickBot="1" x14ac:dyDescent="0.35">
      <c r="A98" s="464" t="s">
        <v>1667</v>
      </c>
      <c r="B98" s="465"/>
      <c r="C98" s="465"/>
      <c r="D98" s="465"/>
      <c r="E98" s="465"/>
      <c r="F98" s="465"/>
      <c r="G98" s="465"/>
      <c r="H98" s="466"/>
    </row>
    <row r="99" spans="1:8" ht="47.4" thickBot="1" x14ac:dyDescent="0.3">
      <c r="A99" s="320" t="s">
        <v>1628</v>
      </c>
      <c r="B99" s="321" t="s">
        <v>1650</v>
      </c>
      <c r="C99" s="296" t="s">
        <v>1635</v>
      </c>
      <c r="D99" s="297" t="s">
        <v>1671</v>
      </c>
      <c r="E99" s="298" t="s">
        <v>1620</v>
      </c>
      <c r="F99" s="467" t="s">
        <v>1714</v>
      </c>
      <c r="G99" s="467"/>
      <c r="H99" s="468"/>
    </row>
    <row r="100" spans="1:8" ht="13.2" customHeight="1" x14ac:dyDescent="0.3">
      <c r="A100" s="481" t="s">
        <v>1692</v>
      </c>
      <c r="B100" s="352" t="s">
        <v>1630</v>
      </c>
      <c r="C100" s="340">
        <v>4</v>
      </c>
      <c r="D100" s="528">
        <f>SUM(C100:C106)</f>
        <v>57</v>
      </c>
      <c r="E100" s="353">
        <f>+C100/C107</f>
        <v>7.0175438596491224E-2</v>
      </c>
      <c r="F100" s="456"/>
      <c r="G100" s="457"/>
      <c r="H100" s="458"/>
    </row>
    <row r="101" spans="1:8" x14ac:dyDescent="0.3">
      <c r="A101" s="479"/>
      <c r="B101" s="354" t="s">
        <v>1631</v>
      </c>
      <c r="C101" s="342">
        <v>5</v>
      </c>
      <c r="D101" s="529"/>
      <c r="E101" s="355">
        <f>+C101/C107</f>
        <v>8.771929824561403E-2</v>
      </c>
      <c r="F101" s="450"/>
      <c r="G101" s="451"/>
      <c r="H101" s="452"/>
    </row>
    <row r="102" spans="1:8" x14ac:dyDescent="0.3">
      <c r="A102" s="479"/>
      <c r="B102" s="354" t="s">
        <v>1643</v>
      </c>
      <c r="C102" s="342">
        <v>3</v>
      </c>
      <c r="D102" s="529"/>
      <c r="E102" s="355">
        <f>+C102/C107</f>
        <v>5.2631578947368418E-2</v>
      </c>
      <c r="F102" s="450"/>
      <c r="G102" s="451"/>
      <c r="H102" s="452"/>
    </row>
    <row r="103" spans="1:8" x14ac:dyDescent="0.3">
      <c r="A103" s="479"/>
      <c r="B103" s="354" t="s">
        <v>1644</v>
      </c>
      <c r="C103" s="342">
        <v>5</v>
      </c>
      <c r="D103" s="529"/>
      <c r="E103" s="355">
        <f>+C103/C107</f>
        <v>8.771929824561403E-2</v>
      </c>
      <c r="F103" s="450"/>
      <c r="G103" s="451"/>
      <c r="H103" s="452"/>
    </row>
    <row r="104" spans="1:8" x14ac:dyDescent="0.3">
      <c r="A104" s="479"/>
      <c r="B104" s="354" t="s">
        <v>1633</v>
      </c>
      <c r="C104" s="342">
        <v>6</v>
      </c>
      <c r="D104" s="529"/>
      <c r="E104" s="355">
        <f>+C104/C107</f>
        <v>0.10526315789473684</v>
      </c>
      <c r="F104" s="450"/>
      <c r="G104" s="451"/>
      <c r="H104" s="452"/>
    </row>
    <row r="105" spans="1:8" ht="31.2" x14ac:dyDescent="0.3">
      <c r="A105" s="479"/>
      <c r="B105" s="354" t="s">
        <v>1665</v>
      </c>
      <c r="C105" s="342">
        <v>31</v>
      </c>
      <c r="D105" s="529"/>
      <c r="E105" s="355">
        <f>+C105/C107</f>
        <v>0.54385964912280704</v>
      </c>
      <c r="F105" s="450"/>
      <c r="G105" s="451"/>
      <c r="H105" s="452"/>
    </row>
    <row r="106" spans="1:8" ht="16.2" thickBot="1" x14ac:dyDescent="0.35">
      <c r="A106" s="482"/>
      <c r="B106" s="356" t="s">
        <v>1712</v>
      </c>
      <c r="C106" s="344">
        <v>3</v>
      </c>
      <c r="D106" s="530"/>
      <c r="E106" s="357">
        <f>+C106/C107</f>
        <v>5.2631578947368418E-2</v>
      </c>
      <c r="F106" s="453"/>
      <c r="G106" s="454"/>
      <c r="H106" s="455"/>
    </row>
    <row r="107" spans="1:8" hidden="1" x14ac:dyDescent="0.3">
      <c r="C107" s="351">
        <f>SUM(C100:C106)</f>
        <v>57</v>
      </c>
    </row>
    <row r="108" spans="1:8" ht="16.2" thickBot="1" x14ac:dyDescent="0.3">
      <c r="A108" s="263" t="s">
        <v>1669</v>
      </c>
      <c r="B108" s="309" t="s">
        <v>1670</v>
      </c>
      <c r="C108" s="472"/>
      <c r="D108" s="473"/>
      <c r="E108" s="473"/>
      <c r="F108" s="473"/>
      <c r="G108" s="473"/>
      <c r="H108" s="474"/>
    </row>
    <row r="109" spans="1:8" ht="18" customHeight="1" x14ac:dyDescent="0.3">
      <c r="A109" s="475" t="s">
        <v>1668</v>
      </c>
      <c r="B109" s="310" t="s">
        <v>1672</v>
      </c>
      <c r="C109" s="322">
        <v>0</v>
      </c>
      <c r="D109" s="472">
        <f>SUM(C109:C112)</f>
        <v>57</v>
      </c>
      <c r="E109" s="348">
        <f>+C109/D109</f>
        <v>0</v>
      </c>
      <c r="F109" s="457"/>
      <c r="G109" s="457"/>
      <c r="H109" s="458"/>
    </row>
    <row r="110" spans="1:8" ht="18" customHeight="1" x14ac:dyDescent="0.3">
      <c r="A110" s="476"/>
      <c r="B110" s="311" t="s">
        <v>1673</v>
      </c>
      <c r="C110" s="323">
        <v>14</v>
      </c>
      <c r="D110" s="499"/>
      <c r="E110" s="349">
        <f>+C110/D109</f>
        <v>0.24561403508771928</v>
      </c>
      <c r="F110" s="451"/>
      <c r="G110" s="451"/>
      <c r="H110" s="452"/>
    </row>
    <row r="111" spans="1:8" ht="18" customHeight="1" x14ac:dyDescent="0.3">
      <c r="A111" s="476"/>
      <c r="B111" s="311" t="s">
        <v>1674</v>
      </c>
      <c r="C111" s="323">
        <v>26</v>
      </c>
      <c r="D111" s="499"/>
      <c r="E111" s="349">
        <f>+C111/D109</f>
        <v>0.45614035087719296</v>
      </c>
      <c r="F111" s="451"/>
      <c r="G111" s="451"/>
      <c r="H111" s="452"/>
    </row>
    <row r="112" spans="1:8" ht="18" customHeight="1" thickBot="1" x14ac:dyDescent="0.35">
      <c r="A112" s="492"/>
      <c r="B112" s="312" t="s">
        <v>1675</v>
      </c>
      <c r="C112" s="324">
        <v>17</v>
      </c>
      <c r="D112" s="500"/>
      <c r="E112" s="350">
        <f>+C112/D109</f>
        <v>0.2982456140350877</v>
      </c>
      <c r="F112" s="451"/>
      <c r="G112" s="451"/>
      <c r="H112" s="452"/>
    </row>
    <row r="113" spans="1:8" ht="18" customHeight="1" x14ac:dyDescent="0.3">
      <c r="A113" s="478" t="s">
        <v>1676</v>
      </c>
      <c r="B113" s="325" t="s">
        <v>1683</v>
      </c>
      <c r="C113" s="269">
        <v>0</v>
      </c>
      <c r="D113" s="477">
        <f>SUM(C113:C116)</f>
        <v>57</v>
      </c>
      <c r="E113" s="270">
        <f>+C113/D113</f>
        <v>0</v>
      </c>
      <c r="F113" s="456"/>
      <c r="G113" s="457"/>
      <c r="H113" s="458"/>
    </row>
    <row r="114" spans="1:8" ht="18" customHeight="1" x14ac:dyDescent="0.3">
      <c r="A114" s="479"/>
      <c r="B114" s="311" t="s">
        <v>1684</v>
      </c>
      <c r="C114" s="272">
        <v>1</v>
      </c>
      <c r="D114" s="477"/>
      <c r="E114" s="273">
        <f>+C114/D113</f>
        <v>1.7543859649122806E-2</v>
      </c>
      <c r="F114" s="450"/>
      <c r="G114" s="451"/>
      <c r="H114" s="452"/>
    </row>
    <row r="115" spans="1:8" ht="18" customHeight="1" x14ac:dyDescent="0.3">
      <c r="A115" s="479"/>
      <c r="B115" s="311" t="s">
        <v>1685</v>
      </c>
      <c r="C115" s="272">
        <v>11</v>
      </c>
      <c r="D115" s="477"/>
      <c r="E115" s="273">
        <f>+C115/D113</f>
        <v>0.19298245614035087</v>
      </c>
      <c r="F115" s="450"/>
      <c r="G115" s="451"/>
      <c r="H115" s="452"/>
    </row>
    <row r="116" spans="1:8" ht="18" customHeight="1" thickBot="1" x14ac:dyDescent="0.35">
      <c r="A116" s="480"/>
      <c r="B116" s="313" t="s">
        <v>1686</v>
      </c>
      <c r="C116" s="289">
        <v>45</v>
      </c>
      <c r="D116" s="477"/>
      <c r="E116" s="290">
        <f>+C116/D113</f>
        <v>0.78947368421052633</v>
      </c>
      <c r="F116" s="450"/>
      <c r="G116" s="451"/>
      <c r="H116" s="452"/>
    </row>
    <row r="117" spans="1:8" ht="17.399999999999999" customHeight="1" x14ac:dyDescent="0.3">
      <c r="A117" s="481" t="s">
        <v>1677</v>
      </c>
      <c r="B117" s="310" t="s">
        <v>1703</v>
      </c>
      <c r="C117" s="285">
        <v>0</v>
      </c>
      <c r="D117" s="473">
        <f>SUM(C117:C120)</f>
        <v>57</v>
      </c>
      <c r="E117" s="286">
        <f>+C117/D117</f>
        <v>0</v>
      </c>
      <c r="F117" s="456"/>
      <c r="G117" s="457"/>
      <c r="H117" s="458"/>
    </row>
    <row r="118" spans="1:8" ht="17.399999999999999" customHeight="1" x14ac:dyDescent="0.3">
      <c r="A118" s="479"/>
      <c r="B118" s="311" t="s">
        <v>1688</v>
      </c>
      <c r="C118" s="272">
        <v>16</v>
      </c>
      <c r="D118" s="477"/>
      <c r="E118" s="273">
        <f>+C118/D117</f>
        <v>0.2807017543859649</v>
      </c>
      <c r="F118" s="450"/>
      <c r="G118" s="451"/>
      <c r="H118" s="452"/>
    </row>
    <row r="119" spans="1:8" ht="17.399999999999999" customHeight="1" x14ac:dyDescent="0.3">
      <c r="A119" s="479"/>
      <c r="B119" s="311" t="s">
        <v>1689</v>
      </c>
      <c r="C119" s="272">
        <v>23</v>
      </c>
      <c r="D119" s="477"/>
      <c r="E119" s="273">
        <f>+C119/D117</f>
        <v>0.40350877192982454</v>
      </c>
      <c r="F119" s="450"/>
      <c r="G119" s="451"/>
      <c r="H119" s="452"/>
    </row>
    <row r="120" spans="1:8" ht="17.399999999999999" customHeight="1" thickBot="1" x14ac:dyDescent="0.35">
      <c r="A120" s="480"/>
      <c r="B120" s="313" t="s">
        <v>1690</v>
      </c>
      <c r="C120" s="289">
        <v>18</v>
      </c>
      <c r="D120" s="477"/>
      <c r="E120" s="290">
        <f>+C120/D117</f>
        <v>0.31578947368421051</v>
      </c>
      <c r="F120" s="450"/>
      <c r="G120" s="451"/>
      <c r="H120" s="452"/>
    </row>
    <row r="121" spans="1:8" x14ac:dyDescent="0.3">
      <c r="A121" s="481" t="s">
        <v>1678</v>
      </c>
      <c r="B121" s="310" t="s">
        <v>1679</v>
      </c>
      <c r="C121" s="285">
        <v>0</v>
      </c>
      <c r="D121" s="473">
        <f>SUM(C121:C124)</f>
        <v>57</v>
      </c>
      <c r="E121" s="286">
        <f>+C121/D121</f>
        <v>0</v>
      </c>
      <c r="F121" s="456"/>
      <c r="G121" s="457"/>
      <c r="H121" s="458"/>
    </row>
    <row r="122" spans="1:8" ht="46.8" x14ac:dyDescent="0.3">
      <c r="A122" s="479"/>
      <c r="B122" s="314" t="s">
        <v>1680</v>
      </c>
      <c r="C122" s="272">
        <v>14</v>
      </c>
      <c r="D122" s="477"/>
      <c r="E122" s="273">
        <f>+C122/D121</f>
        <v>0.24561403508771928</v>
      </c>
      <c r="F122" s="450"/>
      <c r="G122" s="451"/>
      <c r="H122" s="452"/>
    </row>
    <row r="123" spans="1:8" x14ac:dyDescent="0.3">
      <c r="A123" s="479"/>
      <c r="B123" s="311" t="s">
        <v>1681</v>
      </c>
      <c r="C123" s="272">
        <v>26</v>
      </c>
      <c r="D123" s="477"/>
      <c r="E123" s="273">
        <f>+C123/D121</f>
        <v>0.45614035087719296</v>
      </c>
      <c r="F123" s="450"/>
      <c r="G123" s="451"/>
      <c r="H123" s="452"/>
    </row>
    <row r="124" spans="1:8" ht="16.2" thickBot="1" x14ac:dyDescent="0.35">
      <c r="A124" s="482"/>
      <c r="B124" s="312" t="s">
        <v>1682</v>
      </c>
      <c r="C124" s="275">
        <v>17</v>
      </c>
      <c r="D124" s="483"/>
      <c r="E124" s="276">
        <f>+C124/D121</f>
        <v>0.2982456140350877</v>
      </c>
      <c r="F124" s="453"/>
      <c r="G124" s="454"/>
      <c r="H124" s="455"/>
    </row>
    <row r="129" spans="1:8" ht="16.2" thickBot="1" x14ac:dyDescent="0.35"/>
    <row r="130" spans="1:8" ht="16.2" thickBot="1" x14ac:dyDescent="0.35">
      <c r="A130" s="464" t="s">
        <v>1667</v>
      </c>
      <c r="B130" s="465"/>
      <c r="C130" s="465"/>
      <c r="D130" s="465"/>
      <c r="E130" s="465"/>
      <c r="F130" s="465"/>
      <c r="G130" s="465"/>
      <c r="H130" s="466"/>
    </row>
    <row r="131" spans="1:8" ht="47.4" thickBot="1" x14ac:dyDescent="0.3">
      <c r="A131" s="320" t="s">
        <v>1628</v>
      </c>
      <c r="B131" s="321" t="s">
        <v>1700</v>
      </c>
      <c r="C131" s="296" t="s">
        <v>1635</v>
      </c>
      <c r="D131" s="297" t="s">
        <v>1671</v>
      </c>
      <c r="E131" s="298" t="s">
        <v>1620</v>
      </c>
      <c r="F131" s="467" t="s">
        <v>1714</v>
      </c>
      <c r="G131" s="467"/>
      <c r="H131" s="468"/>
    </row>
    <row r="132" spans="1:8" ht="13.2" customHeight="1" x14ac:dyDescent="0.3">
      <c r="A132" s="481" t="s">
        <v>1692</v>
      </c>
      <c r="B132" s="352" t="s">
        <v>1630</v>
      </c>
      <c r="C132" s="340">
        <v>3</v>
      </c>
      <c r="D132" s="528">
        <f>SUM(C132:C137)</f>
        <v>37</v>
      </c>
      <c r="E132" s="353">
        <f>+C132/C138</f>
        <v>8.1081081081081086E-2</v>
      </c>
      <c r="F132" s="537"/>
      <c r="G132" s="537"/>
      <c r="H132" s="538"/>
    </row>
    <row r="133" spans="1:8" x14ac:dyDescent="0.3">
      <c r="A133" s="479"/>
      <c r="B133" s="354" t="s">
        <v>1631</v>
      </c>
      <c r="C133" s="342">
        <v>3</v>
      </c>
      <c r="D133" s="529"/>
      <c r="E133" s="355">
        <f>+C133/C138</f>
        <v>8.1081081081081086E-2</v>
      </c>
      <c r="F133" s="523"/>
      <c r="G133" s="523"/>
      <c r="H133" s="524"/>
    </row>
    <row r="134" spans="1:8" x14ac:dyDescent="0.3">
      <c r="A134" s="479"/>
      <c r="B134" s="354" t="s">
        <v>1644</v>
      </c>
      <c r="C134" s="342">
        <v>4</v>
      </c>
      <c r="D134" s="529"/>
      <c r="E134" s="355">
        <f>+C134/C138</f>
        <v>0.10810810810810811</v>
      </c>
      <c r="F134" s="523"/>
      <c r="G134" s="523"/>
      <c r="H134" s="524"/>
    </row>
    <row r="135" spans="1:8" x14ac:dyDescent="0.3">
      <c r="A135" s="479"/>
      <c r="B135" s="354" t="s">
        <v>1633</v>
      </c>
      <c r="C135" s="342">
        <v>5</v>
      </c>
      <c r="D135" s="529"/>
      <c r="E135" s="355">
        <f>+C135/C138</f>
        <v>0.13513513513513514</v>
      </c>
      <c r="F135" s="523"/>
      <c r="G135" s="523"/>
      <c r="H135" s="524"/>
    </row>
    <row r="136" spans="1:8" ht="31.2" x14ac:dyDescent="0.3">
      <c r="A136" s="479"/>
      <c r="B136" s="354" t="s">
        <v>1665</v>
      </c>
      <c r="C136" s="342">
        <v>21</v>
      </c>
      <c r="D136" s="529"/>
      <c r="E136" s="355">
        <f>+C136/C138</f>
        <v>0.56756756756756754</v>
      </c>
      <c r="F136" s="523"/>
      <c r="G136" s="523"/>
      <c r="H136" s="524"/>
    </row>
    <row r="137" spans="1:8" ht="16.2" thickBot="1" x14ac:dyDescent="0.35">
      <c r="A137" s="482"/>
      <c r="B137" s="356" t="s">
        <v>1712</v>
      </c>
      <c r="C137" s="344">
        <v>1</v>
      </c>
      <c r="D137" s="530"/>
      <c r="E137" s="357">
        <f>+C137/C138</f>
        <v>2.7027027027027029E-2</v>
      </c>
      <c r="F137" s="525"/>
      <c r="G137" s="525"/>
      <c r="H137" s="526"/>
    </row>
    <row r="138" spans="1:8" hidden="1" x14ac:dyDescent="0.3">
      <c r="C138" s="351">
        <f>SUM(C132:C137)</f>
        <v>37</v>
      </c>
    </row>
    <row r="139" spans="1:8" ht="13.8" customHeight="1" thickBot="1" x14ac:dyDescent="0.3">
      <c r="A139" s="263" t="s">
        <v>1669</v>
      </c>
      <c r="B139" s="309" t="s">
        <v>1670</v>
      </c>
      <c r="C139" s="472"/>
      <c r="D139" s="473"/>
      <c r="E139" s="473"/>
      <c r="F139" s="473"/>
      <c r="G139" s="473"/>
      <c r="H139" s="474"/>
    </row>
    <row r="140" spans="1:8" ht="18" customHeight="1" x14ac:dyDescent="0.3">
      <c r="A140" s="475" t="s">
        <v>1668</v>
      </c>
      <c r="B140" s="310" t="s">
        <v>1672</v>
      </c>
      <c r="C140" s="322">
        <v>0</v>
      </c>
      <c r="D140" s="472">
        <f>SUM(C140:C143)</f>
        <v>37</v>
      </c>
      <c r="E140" s="348">
        <f>+C140/D140</f>
        <v>0</v>
      </c>
      <c r="F140" s="457"/>
      <c r="G140" s="457"/>
      <c r="H140" s="458"/>
    </row>
    <row r="141" spans="1:8" ht="18" customHeight="1" x14ac:dyDescent="0.3">
      <c r="A141" s="476"/>
      <c r="B141" s="311" t="s">
        <v>1673</v>
      </c>
      <c r="C141" s="323">
        <v>6</v>
      </c>
      <c r="D141" s="499"/>
      <c r="E141" s="349">
        <f>+C141/D140</f>
        <v>0.16216216216216217</v>
      </c>
      <c r="F141" s="451"/>
      <c r="G141" s="451"/>
      <c r="H141" s="452"/>
    </row>
    <row r="142" spans="1:8" ht="18" customHeight="1" x14ac:dyDescent="0.3">
      <c r="A142" s="476"/>
      <c r="B142" s="311" t="s">
        <v>1674</v>
      </c>
      <c r="C142" s="323">
        <v>19</v>
      </c>
      <c r="D142" s="499"/>
      <c r="E142" s="349">
        <f>+C142/D140</f>
        <v>0.51351351351351349</v>
      </c>
      <c r="F142" s="451"/>
      <c r="G142" s="451"/>
      <c r="H142" s="452"/>
    </row>
    <row r="143" spans="1:8" ht="18" customHeight="1" thickBot="1" x14ac:dyDescent="0.35">
      <c r="A143" s="492"/>
      <c r="B143" s="312" t="s">
        <v>1675</v>
      </c>
      <c r="C143" s="324">
        <v>12</v>
      </c>
      <c r="D143" s="500"/>
      <c r="E143" s="350">
        <f>+C143/D140</f>
        <v>0.32432432432432434</v>
      </c>
      <c r="F143" s="451"/>
      <c r="G143" s="451"/>
      <c r="H143" s="452"/>
    </row>
    <row r="144" spans="1:8" ht="18" customHeight="1" x14ac:dyDescent="0.3">
      <c r="A144" s="478" t="s">
        <v>1676</v>
      </c>
      <c r="B144" s="325" t="s">
        <v>1683</v>
      </c>
      <c r="C144" s="269">
        <v>0</v>
      </c>
      <c r="D144" s="477">
        <f>SUM(C144:C147)</f>
        <v>37</v>
      </c>
      <c r="E144" s="270">
        <f>+C144/D144</f>
        <v>0</v>
      </c>
      <c r="F144" s="456"/>
      <c r="G144" s="457"/>
      <c r="H144" s="458"/>
    </row>
    <row r="145" spans="1:8" ht="18" customHeight="1" x14ac:dyDescent="0.3">
      <c r="A145" s="479"/>
      <c r="B145" s="311" t="s">
        <v>1684</v>
      </c>
      <c r="C145" s="272">
        <v>1</v>
      </c>
      <c r="D145" s="477"/>
      <c r="E145" s="273">
        <f>+C145/D144</f>
        <v>2.7027027027027029E-2</v>
      </c>
      <c r="F145" s="450"/>
      <c r="G145" s="451"/>
      <c r="H145" s="452"/>
    </row>
    <row r="146" spans="1:8" ht="18" customHeight="1" x14ac:dyDescent="0.3">
      <c r="A146" s="479"/>
      <c r="B146" s="311" t="s">
        <v>1685</v>
      </c>
      <c r="C146" s="272">
        <v>5</v>
      </c>
      <c r="D146" s="477"/>
      <c r="E146" s="273">
        <f>+C146/D144</f>
        <v>0.13513513513513514</v>
      </c>
      <c r="F146" s="450"/>
      <c r="G146" s="451"/>
      <c r="H146" s="452"/>
    </row>
    <row r="147" spans="1:8" ht="18" customHeight="1" thickBot="1" x14ac:dyDescent="0.35">
      <c r="A147" s="480"/>
      <c r="B147" s="313" t="s">
        <v>1686</v>
      </c>
      <c r="C147" s="289">
        <v>31</v>
      </c>
      <c r="D147" s="477"/>
      <c r="E147" s="290">
        <f>+C147/D144</f>
        <v>0.83783783783783783</v>
      </c>
      <c r="F147" s="450"/>
      <c r="G147" s="451"/>
      <c r="H147" s="452"/>
    </row>
    <row r="148" spans="1:8" ht="18" customHeight="1" x14ac:dyDescent="0.3">
      <c r="A148" s="481" t="s">
        <v>1677</v>
      </c>
      <c r="B148" s="310" t="s">
        <v>1703</v>
      </c>
      <c r="C148" s="285">
        <v>0</v>
      </c>
      <c r="D148" s="473">
        <f>SUM(C148:C151)</f>
        <v>37</v>
      </c>
      <c r="E148" s="286">
        <f>+C148/D148</f>
        <v>0</v>
      </c>
      <c r="F148" s="456"/>
      <c r="G148" s="457"/>
      <c r="H148" s="458"/>
    </row>
    <row r="149" spans="1:8" ht="18" customHeight="1" x14ac:dyDescent="0.3">
      <c r="A149" s="479"/>
      <c r="B149" s="311" t="s">
        <v>1688</v>
      </c>
      <c r="C149" s="272">
        <v>11</v>
      </c>
      <c r="D149" s="477"/>
      <c r="E149" s="273">
        <f>+C149/D148</f>
        <v>0.29729729729729731</v>
      </c>
      <c r="F149" s="450"/>
      <c r="G149" s="451"/>
      <c r="H149" s="452"/>
    </row>
    <row r="150" spans="1:8" ht="18" customHeight="1" x14ac:dyDescent="0.3">
      <c r="A150" s="479"/>
      <c r="B150" s="311" t="s">
        <v>1689</v>
      </c>
      <c r="C150" s="272">
        <v>11</v>
      </c>
      <c r="D150" s="477"/>
      <c r="E150" s="273">
        <f>+C150/D148</f>
        <v>0.29729729729729731</v>
      </c>
      <c r="F150" s="450"/>
      <c r="G150" s="451"/>
      <c r="H150" s="452"/>
    </row>
    <row r="151" spans="1:8" ht="18" customHeight="1" thickBot="1" x14ac:dyDescent="0.35">
      <c r="A151" s="480"/>
      <c r="B151" s="313" t="s">
        <v>1690</v>
      </c>
      <c r="C151" s="289">
        <v>15</v>
      </c>
      <c r="D151" s="477"/>
      <c r="E151" s="290">
        <f>+C151/D148</f>
        <v>0.40540540540540543</v>
      </c>
      <c r="F151" s="450"/>
      <c r="G151" s="451"/>
      <c r="H151" s="452"/>
    </row>
    <row r="152" spans="1:8" ht="13.8" customHeight="1" x14ac:dyDescent="0.3">
      <c r="A152" s="481" t="s">
        <v>1678</v>
      </c>
      <c r="B152" s="310" t="s">
        <v>1679</v>
      </c>
      <c r="C152" s="285">
        <v>0</v>
      </c>
      <c r="D152" s="473">
        <f>SUM(C152:C155)</f>
        <v>37</v>
      </c>
      <c r="E152" s="286">
        <f>+C152/D152</f>
        <v>0</v>
      </c>
      <c r="F152" s="456"/>
      <c r="G152" s="457"/>
      <c r="H152" s="458"/>
    </row>
    <row r="153" spans="1:8" ht="46.8" x14ac:dyDescent="0.3">
      <c r="A153" s="479"/>
      <c r="B153" s="314" t="s">
        <v>1680</v>
      </c>
      <c r="C153" s="272">
        <v>6</v>
      </c>
      <c r="D153" s="477"/>
      <c r="E153" s="273">
        <f>+C153/D152</f>
        <v>0.16216216216216217</v>
      </c>
      <c r="F153" s="450"/>
      <c r="G153" s="451"/>
      <c r="H153" s="452"/>
    </row>
    <row r="154" spans="1:8" ht="13.8" customHeight="1" x14ac:dyDescent="0.3">
      <c r="A154" s="479"/>
      <c r="B154" s="311" t="s">
        <v>1681</v>
      </c>
      <c r="C154" s="272">
        <v>19</v>
      </c>
      <c r="D154" s="477"/>
      <c r="E154" s="273">
        <f>+C154/D152</f>
        <v>0.51351351351351349</v>
      </c>
      <c r="F154" s="450"/>
      <c r="G154" s="451"/>
      <c r="H154" s="452"/>
    </row>
    <row r="155" spans="1:8" ht="13.8" customHeight="1" thickBot="1" x14ac:dyDescent="0.35">
      <c r="A155" s="482"/>
      <c r="B155" s="312" t="s">
        <v>1682</v>
      </c>
      <c r="C155" s="275">
        <v>12</v>
      </c>
      <c r="D155" s="483"/>
      <c r="E155" s="276">
        <f>+C155/D152</f>
        <v>0.32432432432432434</v>
      </c>
      <c r="F155" s="453"/>
      <c r="G155" s="454"/>
      <c r="H155" s="455"/>
    </row>
    <row r="156" spans="1:8" ht="13.8" customHeight="1" x14ac:dyDescent="0.3"/>
    <row r="157" spans="1:8" ht="13.8" customHeight="1" x14ac:dyDescent="0.3"/>
    <row r="161" spans="1:8" ht="16.2" thickBot="1" x14ac:dyDescent="0.35"/>
    <row r="162" spans="1:8" ht="16.2" thickBot="1" x14ac:dyDescent="0.35">
      <c r="A162" s="464" t="s">
        <v>1667</v>
      </c>
      <c r="B162" s="465"/>
      <c r="C162" s="465"/>
      <c r="D162" s="465"/>
      <c r="E162" s="465"/>
      <c r="F162" s="465"/>
      <c r="G162" s="465"/>
      <c r="H162" s="466"/>
    </row>
    <row r="163" spans="1:8" ht="47.4" thickBot="1" x14ac:dyDescent="0.3">
      <c r="A163" s="320" t="s">
        <v>1628</v>
      </c>
      <c r="B163" s="321" t="s">
        <v>1651</v>
      </c>
      <c r="C163" s="296" t="s">
        <v>1635</v>
      </c>
      <c r="D163" s="297" t="s">
        <v>1671</v>
      </c>
      <c r="E163" s="298" t="s">
        <v>1620</v>
      </c>
      <c r="F163" s="467" t="s">
        <v>1714</v>
      </c>
      <c r="G163" s="467"/>
      <c r="H163" s="468"/>
    </row>
    <row r="164" spans="1:8" ht="19.2" customHeight="1" x14ac:dyDescent="0.3">
      <c r="A164" s="481" t="s">
        <v>1692</v>
      </c>
      <c r="B164" s="358" t="s">
        <v>1630</v>
      </c>
      <c r="C164" s="340">
        <v>2</v>
      </c>
      <c r="D164" s="539">
        <f>SUM(C164:C169)</f>
        <v>38</v>
      </c>
      <c r="E164" s="353">
        <f>+C164/D170</f>
        <v>5.2631578947368418E-2</v>
      </c>
      <c r="F164" s="456"/>
      <c r="G164" s="457"/>
      <c r="H164" s="458"/>
    </row>
    <row r="165" spans="1:8" ht="19.2" customHeight="1" x14ac:dyDescent="0.3">
      <c r="A165" s="479"/>
      <c r="B165" s="359" t="s">
        <v>1631</v>
      </c>
      <c r="C165" s="342">
        <v>5</v>
      </c>
      <c r="D165" s="540"/>
      <c r="E165" s="355">
        <f>+C165/D170</f>
        <v>0.13157894736842105</v>
      </c>
      <c r="F165" s="450"/>
      <c r="G165" s="451"/>
      <c r="H165" s="452"/>
    </row>
    <row r="166" spans="1:8" ht="19.2" customHeight="1" x14ac:dyDescent="0.3">
      <c r="A166" s="479"/>
      <c r="B166" s="359" t="s">
        <v>1644</v>
      </c>
      <c r="C166" s="342">
        <v>2</v>
      </c>
      <c r="D166" s="540"/>
      <c r="E166" s="355">
        <f>+C166/D170</f>
        <v>5.2631578947368418E-2</v>
      </c>
      <c r="F166" s="450"/>
      <c r="G166" s="451"/>
      <c r="H166" s="452"/>
    </row>
    <row r="167" spans="1:8" ht="19.2" customHeight="1" x14ac:dyDescent="0.3">
      <c r="A167" s="479"/>
      <c r="B167" s="359" t="s">
        <v>1633</v>
      </c>
      <c r="C167" s="342">
        <v>6</v>
      </c>
      <c r="D167" s="540"/>
      <c r="E167" s="355">
        <f>+C167/D170</f>
        <v>0.15789473684210525</v>
      </c>
      <c r="F167" s="450"/>
      <c r="G167" s="451"/>
      <c r="H167" s="452"/>
    </row>
    <row r="168" spans="1:8" ht="19.2" customHeight="1" x14ac:dyDescent="0.3">
      <c r="A168" s="479"/>
      <c r="B168" s="359" t="s">
        <v>1665</v>
      </c>
      <c r="C168" s="342">
        <v>22</v>
      </c>
      <c r="D168" s="540"/>
      <c r="E168" s="273">
        <f>+C168/D170</f>
        <v>0.57894736842105265</v>
      </c>
      <c r="F168" s="450"/>
      <c r="G168" s="451"/>
      <c r="H168" s="452"/>
    </row>
    <row r="169" spans="1:8" ht="16.2" thickBot="1" x14ac:dyDescent="0.35">
      <c r="A169" s="482"/>
      <c r="B169" s="360" t="s">
        <v>1713</v>
      </c>
      <c r="C169" s="344">
        <v>1</v>
      </c>
      <c r="D169" s="541"/>
      <c r="E169" s="357">
        <f>+C169/D170</f>
        <v>2.6315789473684209E-2</v>
      </c>
      <c r="F169" s="453"/>
      <c r="G169" s="454"/>
      <c r="H169" s="455"/>
    </row>
    <row r="170" spans="1:8" hidden="1" x14ac:dyDescent="0.3">
      <c r="A170" s="260"/>
      <c r="B170" s="261"/>
      <c r="C170" s="361"/>
      <c r="D170" s="351">
        <f>SUM(C164:C169)</f>
        <v>38</v>
      </c>
    </row>
    <row r="171" spans="1:8" ht="16.2" thickBot="1" x14ac:dyDescent="0.3">
      <c r="A171" s="263" t="s">
        <v>1669</v>
      </c>
      <c r="B171" s="309" t="s">
        <v>1670</v>
      </c>
      <c r="C171" s="472"/>
      <c r="D171" s="473"/>
      <c r="E171" s="473"/>
      <c r="F171" s="473"/>
      <c r="G171" s="473"/>
      <c r="H171" s="474"/>
    </row>
    <row r="172" spans="1:8" ht="18.600000000000001" customHeight="1" x14ac:dyDescent="0.3">
      <c r="A172" s="475" t="s">
        <v>1668</v>
      </c>
      <c r="B172" s="310" t="s">
        <v>1672</v>
      </c>
      <c r="C172" s="322">
        <v>0</v>
      </c>
      <c r="D172" s="472">
        <f>SUM(C172:C175)</f>
        <v>38</v>
      </c>
      <c r="E172" s="348">
        <f>+C172/D172</f>
        <v>0</v>
      </c>
      <c r="F172" s="457"/>
      <c r="G172" s="457"/>
      <c r="H172" s="458"/>
    </row>
    <row r="173" spans="1:8" ht="18.600000000000001" customHeight="1" x14ac:dyDescent="0.3">
      <c r="A173" s="476"/>
      <c r="B173" s="311" t="s">
        <v>1673</v>
      </c>
      <c r="C173" s="323">
        <v>7</v>
      </c>
      <c r="D173" s="499"/>
      <c r="E173" s="349">
        <f>+C173/D172</f>
        <v>0.18421052631578946</v>
      </c>
      <c r="F173" s="451"/>
      <c r="G173" s="451"/>
      <c r="H173" s="452"/>
    </row>
    <row r="174" spans="1:8" ht="18.600000000000001" customHeight="1" x14ac:dyDescent="0.3">
      <c r="A174" s="476"/>
      <c r="B174" s="311" t="s">
        <v>1674</v>
      </c>
      <c r="C174" s="323">
        <v>18</v>
      </c>
      <c r="D174" s="499"/>
      <c r="E174" s="349">
        <f>+C174/D172</f>
        <v>0.47368421052631576</v>
      </c>
      <c r="F174" s="451"/>
      <c r="G174" s="451"/>
      <c r="H174" s="452"/>
    </row>
    <row r="175" spans="1:8" ht="18.600000000000001" customHeight="1" thickBot="1" x14ac:dyDescent="0.35">
      <c r="A175" s="492"/>
      <c r="B175" s="312" t="s">
        <v>1675</v>
      </c>
      <c r="C175" s="324">
        <v>13</v>
      </c>
      <c r="D175" s="500"/>
      <c r="E175" s="350">
        <f>+C175/D172</f>
        <v>0.34210526315789475</v>
      </c>
      <c r="F175" s="451"/>
      <c r="G175" s="451"/>
      <c r="H175" s="452"/>
    </row>
    <row r="176" spans="1:8" ht="18.600000000000001" customHeight="1" x14ac:dyDescent="0.3">
      <c r="A176" s="478" t="s">
        <v>1676</v>
      </c>
      <c r="B176" s="325" t="s">
        <v>1683</v>
      </c>
      <c r="C176" s="269">
        <v>0</v>
      </c>
      <c r="D176" s="477">
        <f>SUM(C176:C179)</f>
        <v>38</v>
      </c>
      <c r="E176" s="270">
        <f>+C176/D176</f>
        <v>0</v>
      </c>
      <c r="F176" s="456"/>
      <c r="G176" s="457"/>
      <c r="H176" s="458"/>
    </row>
    <row r="177" spans="1:8" ht="18.600000000000001" customHeight="1" x14ac:dyDescent="0.3">
      <c r="A177" s="479"/>
      <c r="B177" s="311" t="s">
        <v>1684</v>
      </c>
      <c r="C177" s="272">
        <v>1</v>
      </c>
      <c r="D177" s="477"/>
      <c r="E177" s="273">
        <f>+C177/D176</f>
        <v>2.6315789473684209E-2</v>
      </c>
      <c r="F177" s="450"/>
      <c r="G177" s="451"/>
      <c r="H177" s="452"/>
    </row>
    <row r="178" spans="1:8" ht="18.600000000000001" customHeight="1" x14ac:dyDescent="0.3">
      <c r="A178" s="479"/>
      <c r="B178" s="311" t="s">
        <v>1685</v>
      </c>
      <c r="C178" s="272">
        <v>5</v>
      </c>
      <c r="D178" s="477"/>
      <c r="E178" s="273">
        <f>+C178/D176</f>
        <v>0.13157894736842105</v>
      </c>
      <c r="F178" s="450"/>
      <c r="G178" s="451"/>
      <c r="H178" s="452"/>
    </row>
    <row r="179" spans="1:8" ht="18.600000000000001" customHeight="1" thickBot="1" x14ac:dyDescent="0.35">
      <c r="A179" s="480"/>
      <c r="B179" s="313" t="s">
        <v>1686</v>
      </c>
      <c r="C179" s="289">
        <v>32</v>
      </c>
      <c r="D179" s="477"/>
      <c r="E179" s="290">
        <f>+C179/D176</f>
        <v>0.84210526315789469</v>
      </c>
      <c r="F179" s="450"/>
      <c r="G179" s="451"/>
      <c r="H179" s="452"/>
    </row>
    <row r="180" spans="1:8" ht="18.600000000000001" customHeight="1" x14ac:dyDescent="0.3">
      <c r="A180" s="481" t="s">
        <v>1677</v>
      </c>
      <c r="B180" s="310" t="s">
        <v>1703</v>
      </c>
      <c r="C180" s="285">
        <v>0</v>
      </c>
      <c r="D180" s="473">
        <f>SUM(C180:C183)</f>
        <v>38</v>
      </c>
      <c r="E180" s="286">
        <f>+C180/D180</f>
        <v>0</v>
      </c>
      <c r="F180" s="456"/>
      <c r="G180" s="457"/>
      <c r="H180" s="458"/>
    </row>
    <row r="181" spans="1:8" ht="18.600000000000001" customHeight="1" x14ac:dyDescent="0.3">
      <c r="A181" s="479"/>
      <c r="B181" s="311" t="s">
        <v>1688</v>
      </c>
      <c r="C181" s="272">
        <v>14</v>
      </c>
      <c r="D181" s="477"/>
      <c r="E181" s="273">
        <f>+C181/D180</f>
        <v>0.36842105263157893</v>
      </c>
      <c r="F181" s="450"/>
      <c r="G181" s="451"/>
      <c r="H181" s="452"/>
    </row>
    <row r="182" spans="1:8" ht="18.600000000000001" customHeight="1" x14ac:dyDescent="0.3">
      <c r="A182" s="479"/>
      <c r="B182" s="311" t="s">
        <v>1689</v>
      </c>
      <c r="C182" s="272">
        <v>7</v>
      </c>
      <c r="D182" s="477"/>
      <c r="E182" s="273">
        <f>+C182/D180</f>
        <v>0.18421052631578946</v>
      </c>
      <c r="F182" s="450"/>
      <c r="G182" s="451"/>
      <c r="H182" s="452"/>
    </row>
    <row r="183" spans="1:8" ht="18.600000000000001" customHeight="1" thickBot="1" x14ac:dyDescent="0.35">
      <c r="A183" s="480"/>
      <c r="B183" s="313" t="s">
        <v>1690</v>
      </c>
      <c r="C183" s="289">
        <v>17</v>
      </c>
      <c r="D183" s="477"/>
      <c r="E183" s="290">
        <f>+C183/D180</f>
        <v>0.44736842105263158</v>
      </c>
      <c r="F183" s="450"/>
      <c r="G183" s="451"/>
      <c r="H183" s="452"/>
    </row>
    <row r="184" spans="1:8" ht="13.8" customHeight="1" x14ac:dyDescent="0.3">
      <c r="A184" s="481" t="s">
        <v>1678</v>
      </c>
      <c r="B184" s="310" t="s">
        <v>1679</v>
      </c>
      <c r="C184" s="285">
        <v>0</v>
      </c>
      <c r="D184" s="473">
        <f>SUM(C184:C187)</f>
        <v>38</v>
      </c>
      <c r="E184" s="286">
        <f>+C184/D184</f>
        <v>0</v>
      </c>
      <c r="F184" s="456"/>
      <c r="G184" s="457"/>
      <c r="H184" s="458"/>
    </row>
    <row r="185" spans="1:8" ht="46.8" x14ac:dyDescent="0.3">
      <c r="A185" s="479"/>
      <c r="B185" s="314" t="s">
        <v>1680</v>
      </c>
      <c r="C185" s="272">
        <v>7</v>
      </c>
      <c r="D185" s="477"/>
      <c r="E185" s="273">
        <f>+C185/D184</f>
        <v>0.18421052631578946</v>
      </c>
      <c r="F185" s="450"/>
      <c r="G185" s="451"/>
      <c r="H185" s="452"/>
    </row>
    <row r="186" spans="1:8" x14ac:dyDescent="0.3">
      <c r="A186" s="479"/>
      <c r="B186" s="311" t="s">
        <v>1681</v>
      </c>
      <c r="C186" s="272">
        <v>18</v>
      </c>
      <c r="D186" s="477"/>
      <c r="E186" s="273">
        <f>+C186/D184</f>
        <v>0.47368421052631576</v>
      </c>
      <c r="F186" s="450"/>
      <c r="G186" s="451"/>
      <c r="H186" s="452"/>
    </row>
    <row r="187" spans="1:8" ht="16.2" thickBot="1" x14ac:dyDescent="0.35">
      <c r="A187" s="482"/>
      <c r="B187" s="312" t="s">
        <v>1682</v>
      </c>
      <c r="C187" s="275">
        <v>13</v>
      </c>
      <c r="D187" s="483"/>
      <c r="E187" s="276">
        <f>+C187/D184</f>
        <v>0.34210526315789475</v>
      </c>
      <c r="F187" s="453"/>
      <c r="G187" s="454"/>
      <c r="H187" s="455"/>
    </row>
    <row r="191" spans="1:8" ht="16.2" thickBot="1" x14ac:dyDescent="0.35"/>
    <row r="192" spans="1:8" ht="16.2" thickBot="1" x14ac:dyDescent="0.35">
      <c r="A192" s="464" t="s">
        <v>1667</v>
      </c>
      <c r="B192" s="465"/>
      <c r="C192" s="465"/>
      <c r="D192" s="465"/>
      <c r="E192" s="465"/>
      <c r="F192" s="465"/>
      <c r="G192" s="465"/>
      <c r="H192" s="466"/>
    </row>
    <row r="193" spans="1:8" ht="47.4" thickBot="1" x14ac:dyDescent="0.3">
      <c r="A193" s="320" t="s">
        <v>1628</v>
      </c>
      <c r="B193" s="321" t="s">
        <v>1652</v>
      </c>
      <c r="C193" s="296" t="s">
        <v>1635</v>
      </c>
      <c r="D193" s="297" t="s">
        <v>1671</v>
      </c>
      <c r="E193" s="298" t="s">
        <v>1620</v>
      </c>
      <c r="F193" s="467" t="s">
        <v>1714</v>
      </c>
      <c r="G193" s="467"/>
      <c r="H193" s="468"/>
    </row>
    <row r="194" spans="1:8" ht="13.2" customHeight="1" x14ac:dyDescent="0.3">
      <c r="A194" s="481" t="s">
        <v>1692</v>
      </c>
      <c r="B194" s="358" t="s">
        <v>1630</v>
      </c>
      <c r="C194" s="340">
        <v>3</v>
      </c>
      <c r="D194" s="496">
        <f>SUM(C194:C199)</f>
        <v>39</v>
      </c>
      <c r="E194" s="353">
        <f>+C194/D200</f>
        <v>7.6923076923076927E-2</v>
      </c>
      <c r="F194" s="537"/>
      <c r="G194" s="537"/>
      <c r="H194" s="538"/>
    </row>
    <row r="195" spans="1:8" ht="13.8" customHeight="1" x14ac:dyDescent="0.3">
      <c r="A195" s="479"/>
      <c r="B195" s="359" t="s">
        <v>1631</v>
      </c>
      <c r="C195" s="342">
        <v>3</v>
      </c>
      <c r="D195" s="497"/>
      <c r="E195" s="355">
        <f>+C195/D200</f>
        <v>7.6923076923076927E-2</v>
      </c>
      <c r="F195" s="523"/>
      <c r="G195" s="523"/>
      <c r="H195" s="524"/>
    </row>
    <row r="196" spans="1:8" x14ac:dyDescent="0.3">
      <c r="A196" s="479"/>
      <c r="B196" s="359" t="s">
        <v>1644</v>
      </c>
      <c r="C196" s="342">
        <v>4</v>
      </c>
      <c r="D196" s="497"/>
      <c r="E196" s="355">
        <f>+C196/D200</f>
        <v>0.10256410256410256</v>
      </c>
      <c r="F196" s="523"/>
      <c r="G196" s="523"/>
      <c r="H196" s="524"/>
    </row>
    <row r="197" spans="1:8" x14ac:dyDescent="0.3">
      <c r="A197" s="479"/>
      <c r="B197" s="359" t="s">
        <v>1633</v>
      </c>
      <c r="C197" s="342">
        <v>5</v>
      </c>
      <c r="D197" s="497"/>
      <c r="E197" s="355">
        <f>+C197/D200</f>
        <v>0.12820512820512819</v>
      </c>
      <c r="F197" s="523"/>
      <c r="G197" s="523"/>
      <c r="H197" s="524"/>
    </row>
    <row r="198" spans="1:8" ht="31.2" x14ac:dyDescent="0.3">
      <c r="A198" s="479"/>
      <c r="B198" s="359" t="s">
        <v>1665</v>
      </c>
      <c r="C198" s="342">
        <v>23</v>
      </c>
      <c r="D198" s="497"/>
      <c r="E198" s="355">
        <f>+C198/D200</f>
        <v>0.58974358974358976</v>
      </c>
      <c r="F198" s="523"/>
      <c r="G198" s="523"/>
      <c r="H198" s="524"/>
    </row>
    <row r="199" spans="1:8" ht="21.6" customHeight="1" thickBot="1" x14ac:dyDescent="0.35">
      <c r="A199" s="482"/>
      <c r="B199" s="360" t="s">
        <v>1712</v>
      </c>
      <c r="C199" s="344">
        <v>1</v>
      </c>
      <c r="D199" s="498"/>
      <c r="E199" s="357">
        <f>+C199/D200</f>
        <v>2.564102564102564E-2</v>
      </c>
      <c r="F199" s="525"/>
      <c r="G199" s="525"/>
      <c r="H199" s="526"/>
    </row>
    <row r="200" spans="1:8" hidden="1" x14ac:dyDescent="0.3">
      <c r="D200" s="351">
        <f>SUM(C194:C199)</f>
        <v>39</v>
      </c>
    </row>
    <row r="201" spans="1:8" ht="16.2" thickBot="1" x14ac:dyDescent="0.3">
      <c r="A201" s="263" t="s">
        <v>1669</v>
      </c>
      <c r="B201" s="309" t="s">
        <v>1670</v>
      </c>
      <c r="C201" s="472"/>
      <c r="D201" s="473"/>
      <c r="E201" s="473"/>
      <c r="F201" s="473"/>
      <c r="G201" s="473"/>
      <c r="H201" s="474"/>
    </row>
    <row r="202" spans="1:8" ht="16.8" customHeight="1" x14ac:dyDescent="0.3">
      <c r="A202" s="475" t="s">
        <v>1668</v>
      </c>
      <c r="B202" s="310" t="s">
        <v>1672</v>
      </c>
      <c r="C202" s="322">
        <v>0</v>
      </c>
      <c r="D202" s="472">
        <f>SUM(C202:C205)</f>
        <v>39</v>
      </c>
      <c r="E202" s="348">
        <f>+C202/D202</f>
        <v>0</v>
      </c>
      <c r="F202" s="457"/>
      <c r="G202" s="457"/>
      <c r="H202" s="458"/>
    </row>
    <row r="203" spans="1:8" ht="16.8" customHeight="1" x14ac:dyDescent="0.3">
      <c r="A203" s="476"/>
      <c r="B203" s="311" t="s">
        <v>1673</v>
      </c>
      <c r="C203" s="323">
        <v>6</v>
      </c>
      <c r="D203" s="499"/>
      <c r="E203" s="349">
        <f>+C203/D202</f>
        <v>0.15384615384615385</v>
      </c>
      <c r="F203" s="451"/>
      <c r="G203" s="451"/>
      <c r="H203" s="452"/>
    </row>
    <row r="204" spans="1:8" ht="16.8" customHeight="1" x14ac:dyDescent="0.3">
      <c r="A204" s="476"/>
      <c r="B204" s="311" t="s">
        <v>1674</v>
      </c>
      <c r="C204" s="323">
        <v>20</v>
      </c>
      <c r="D204" s="499"/>
      <c r="E204" s="349">
        <f>+C204/D202</f>
        <v>0.51282051282051277</v>
      </c>
      <c r="F204" s="451"/>
      <c r="G204" s="451"/>
      <c r="H204" s="452"/>
    </row>
    <row r="205" spans="1:8" ht="16.8" customHeight="1" thickBot="1" x14ac:dyDescent="0.35">
      <c r="A205" s="492"/>
      <c r="B205" s="312" t="s">
        <v>1675</v>
      </c>
      <c r="C205" s="324">
        <v>13</v>
      </c>
      <c r="D205" s="500"/>
      <c r="E205" s="350">
        <f>+C205/D202</f>
        <v>0.33333333333333331</v>
      </c>
      <c r="F205" s="451"/>
      <c r="G205" s="451"/>
      <c r="H205" s="452"/>
    </row>
    <row r="206" spans="1:8" ht="16.8" customHeight="1" x14ac:dyDescent="0.3">
      <c r="A206" s="478" t="s">
        <v>1676</v>
      </c>
      <c r="B206" s="325" t="s">
        <v>1683</v>
      </c>
      <c r="C206" s="269">
        <v>0</v>
      </c>
      <c r="D206" s="477">
        <f>SUM(C206:C209)</f>
        <v>39</v>
      </c>
      <c r="E206" s="270">
        <f>+C206/D206</f>
        <v>0</v>
      </c>
      <c r="F206" s="456"/>
      <c r="G206" s="457"/>
      <c r="H206" s="458"/>
    </row>
    <row r="207" spans="1:8" ht="16.8" customHeight="1" x14ac:dyDescent="0.3">
      <c r="A207" s="479"/>
      <c r="B207" s="311" t="s">
        <v>1684</v>
      </c>
      <c r="C207" s="272">
        <v>1</v>
      </c>
      <c r="D207" s="477"/>
      <c r="E207" s="273">
        <f>+C207/D206</f>
        <v>2.564102564102564E-2</v>
      </c>
      <c r="F207" s="450"/>
      <c r="G207" s="451"/>
      <c r="H207" s="452"/>
    </row>
    <row r="208" spans="1:8" ht="16.8" customHeight="1" x14ac:dyDescent="0.3">
      <c r="A208" s="479"/>
      <c r="B208" s="311" t="s">
        <v>1685</v>
      </c>
      <c r="C208" s="272">
        <v>4</v>
      </c>
      <c r="D208" s="477"/>
      <c r="E208" s="273">
        <f>+C208/D206</f>
        <v>0.10256410256410256</v>
      </c>
      <c r="F208" s="450"/>
      <c r="G208" s="451"/>
      <c r="H208" s="452"/>
    </row>
    <row r="209" spans="1:8" ht="16.8" customHeight="1" thickBot="1" x14ac:dyDescent="0.35">
      <c r="A209" s="480"/>
      <c r="B209" s="313" t="s">
        <v>1686</v>
      </c>
      <c r="C209" s="289">
        <v>34</v>
      </c>
      <c r="D209" s="477"/>
      <c r="E209" s="290">
        <f>+C209/D206</f>
        <v>0.87179487179487181</v>
      </c>
      <c r="F209" s="450"/>
      <c r="G209" s="451"/>
      <c r="H209" s="452"/>
    </row>
    <row r="210" spans="1:8" ht="16.8" customHeight="1" x14ac:dyDescent="0.3">
      <c r="A210" s="481" t="s">
        <v>1677</v>
      </c>
      <c r="B210" s="310" t="s">
        <v>1703</v>
      </c>
      <c r="C210" s="285">
        <v>0</v>
      </c>
      <c r="D210" s="473">
        <f>SUM(C210:C213)</f>
        <v>39</v>
      </c>
      <c r="E210" s="286">
        <f>+C210/D210</f>
        <v>0</v>
      </c>
      <c r="F210" s="456"/>
      <c r="G210" s="457"/>
      <c r="H210" s="458"/>
    </row>
    <row r="211" spans="1:8" ht="16.8" customHeight="1" x14ac:dyDescent="0.3">
      <c r="A211" s="479"/>
      <c r="B211" s="311" t="s">
        <v>1688</v>
      </c>
      <c r="C211" s="272">
        <v>13</v>
      </c>
      <c r="D211" s="477"/>
      <c r="E211" s="273">
        <f>+C211/D210</f>
        <v>0.33333333333333331</v>
      </c>
      <c r="F211" s="450"/>
      <c r="G211" s="451"/>
      <c r="H211" s="452"/>
    </row>
    <row r="212" spans="1:8" ht="16.8" customHeight="1" x14ac:dyDescent="0.3">
      <c r="A212" s="479"/>
      <c r="B212" s="311" t="s">
        <v>1689</v>
      </c>
      <c r="C212" s="272">
        <v>9</v>
      </c>
      <c r="D212" s="477"/>
      <c r="E212" s="273">
        <f>+C212/D210</f>
        <v>0.23076923076923078</v>
      </c>
      <c r="F212" s="450"/>
      <c r="G212" s="451"/>
      <c r="H212" s="452"/>
    </row>
    <row r="213" spans="1:8" ht="16.8" customHeight="1" thickBot="1" x14ac:dyDescent="0.35">
      <c r="A213" s="480"/>
      <c r="B213" s="313" t="s">
        <v>1690</v>
      </c>
      <c r="C213" s="289">
        <v>17</v>
      </c>
      <c r="D213" s="477"/>
      <c r="E213" s="290">
        <f>+C213/D210</f>
        <v>0.4358974358974359</v>
      </c>
      <c r="F213" s="450"/>
      <c r="G213" s="451"/>
      <c r="H213" s="452"/>
    </row>
    <row r="214" spans="1:8" x14ac:dyDescent="0.3">
      <c r="A214" s="481" t="s">
        <v>1678</v>
      </c>
      <c r="B214" s="310" t="s">
        <v>1679</v>
      </c>
      <c r="C214" s="285">
        <v>0</v>
      </c>
      <c r="D214" s="473">
        <f>SUM(C214:C217)</f>
        <v>39</v>
      </c>
      <c r="E214" s="286">
        <f>+C214/D214</f>
        <v>0</v>
      </c>
      <c r="F214" s="456"/>
      <c r="G214" s="457"/>
      <c r="H214" s="458"/>
    </row>
    <row r="215" spans="1:8" ht="46.8" x14ac:dyDescent="0.3">
      <c r="A215" s="479"/>
      <c r="B215" s="314" t="s">
        <v>1680</v>
      </c>
      <c r="C215" s="272">
        <v>6</v>
      </c>
      <c r="D215" s="477"/>
      <c r="E215" s="273">
        <f>+C215/D214</f>
        <v>0.15384615384615385</v>
      </c>
      <c r="F215" s="450"/>
      <c r="G215" s="451"/>
      <c r="H215" s="452"/>
    </row>
    <row r="216" spans="1:8" x14ac:dyDescent="0.3">
      <c r="A216" s="479"/>
      <c r="B216" s="311" t="s">
        <v>1681</v>
      </c>
      <c r="C216" s="272">
        <v>20</v>
      </c>
      <c r="D216" s="477"/>
      <c r="E216" s="273">
        <f>+C216/D214</f>
        <v>0.51282051282051277</v>
      </c>
      <c r="F216" s="450"/>
      <c r="G216" s="451"/>
      <c r="H216" s="452"/>
    </row>
    <row r="217" spans="1:8" ht="16.2" thickBot="1" x14ac:dyDescent="0.35">
      <c r="A217" s="482"/>
      <c r="B217" s="312" t="s">
        <v>1682</v>
      </c>
      <c r="C217" s="275">
        <v>13</v>
      </c>
      <c r="D217" s="483"/>
      <c r="E217" s="276">
        <f>+C217/D214</f>
        <v>0.33333333333333331</v>
      </c>
      <c r="F217" s="453"/>
      <c r="G217" s="454"/>
      <c r="H217" s="455"/>
    </row>
    <row r="220" spans="1:8" ht="16.2" thickBot="1" x14ac:dyDescent="0.35"/>
    <row r="221" spans="1:8" ht="16.2" thickBot="1" x14ac:dyDescent="0.35">
      <c r="A221" s="464" t="s">
        <v>1667</v>
      </c>
      <c r="B221" s="465"/>
      <c r="C221" s="465"/>
      <c r="D221" s="465"/>
      <c r="E221" s="465"/>
      <c r="F221" s="465"/>
      <c r="G221" s="465"/>
      <c r="H221" s="466"/>
    </row>
    <row r="222" spans="1:8" ht="47.4" thickBot="1" x14ac:dyDescent="0.3">
      <c r="A222" s="320" t="s">
        <v>1628</v>
      </c>
      <c r="B222" s="321" t="s">
        <v>1653</v>
      </c>
      <c r="C222" s="296" t="s">
        <v>1635</v>
      </c>
      <c r="D222" s="297" t="s">
        <v>1671</v>
      </c>
      <c r="E222" s="298" t="s">
        <v>1620</v>
      </c>
      <c r="F222" s="467" t="s">
        <v>1714</v>
      </c>
      <c r="G222" s="467"/>
      <c r="H222" s="468"/>
    </row>
    <row r="223" spans="1:8" ht="13.2" customHeight="1" x14ac:dyDescent="0.3">
      <c r="A223" s="481" t="s">
        <v>1692</v>
      </c>
      <c r="B223" s="358" t="s">
        <v>1630</v>
      </c>
      <c r="C223" s="340">
        <v>2</v>
      </c>
      <c r="D223" s="542">
        <f>SUM(C223:C228)</f>
        <v>34</v>
      </c>
      <c r="E223" s="353">
        <f>+C223/D229</f>
        <v>5.8823529411764705E-2</v>
      </c>
      <c r="F223" s="537"/>
      <c r="G223" s="537"/>
      <c r="H223" s="538"/>
    </row>
    <row r="224" spans="1:8" x14ac:dyDescent="0.3">
      <c r="A224" s="479"/>
      <c r="B224" s="359" t="s">
        <v>1631</v>
      </c>
      <c r="C224" s="342">
        <v>4</v>
      </c>
      <c r="D224" s="543"/>
      <c r="E224" s="355">
        <f>+C224/D229</f>
        <v>0.11764705882352941</v>
      </c>
      <c r="F224" s="523"/>
      <c r="G224" s="523"/>
      <c r="H224" s="524"/>
    </row>
    <row r="225" spans="1:8" x14ac:dyDescent="0.3">
      <c r="A225" s="479"/>
      <c r="B225" s="359" t="s">
        <v>1644</v>
      </c>
      <c r="C225" s="342">
        <v>4</v>
      </c>
      <c r="D225" s="543"/>
      <c r="E225" s="355">
        <f>+C225/D229</f>
        <v>0.11764705882352941</v>
      </c>
      <c r="F225" s="523"/>
      <c r="G225" s="523"/>
      <c r="H225" s="524"/>
    </row>
    <row r="226" spans="1:8" x14ac:dyDescent="0.3">
      <c r="A226" s="479"/>
      <c r="B226" s="359" t="s">
        <v>1633</v>
      </c>
      <c r="C226" s="342">
        <v>5</v>
      </c>
      <c r="D226" s="543"/>
      <c r="E226" s="355">
        <f>+C226/D229</f>
        <v>0.14705882352941177</v>
      </c>
      <c r="F226" s="523"/>
      <c r="G226" s="523"/>
      <c r="H226" s="524"/>
    </row>
    <row r="227" spans="1:8" ht="31.2" x14ac:dyDescent="0.3">
      <c r="A227" s="479"/>
      <c r="B227" s="359" t="s">
        <v>1665</v>
      </c>
      <c r="C227" s="342">
        <v>18</v>
      </c>
      <c r="D227" s="543"/>
      <c r="E227" s="355">
        <f>+C227/D229</f>
        <v>0.52941176470588236</v>
      </c>
      <c r="F227" s="523"/>
      <c r="G227" s="523"/>
      <c r="H227" s="524"/>
    </row>
    <row r="228" spans="1:8" ht="21.6" customHeight="1" thickBot="1" x14ac:dyDescent="0.35">
      <c r="A228" s="482"/>
      <c r="B228" s="360" t="s">
        <v>1712</v>
      </c>
      <c r="C228" s="344">
        <v>1</v>
      </c>
      <c r="D228" s="544"/>
      <c r="E228" s="357">
        <f>+C228/D229</f>
        <v>2.9411764705882353E-2</v>
      </c>
      <c r="F228" s="525"/>
      <c r="G228" s="525"/>
      <c r="H228" s="526"/>
    </row>
    <row r="229" spans="1:8" hidden="1" x14ac:dyDescent="0.3">
      <c r="D229" s="351">
        <f>SUM(C223:C228)</f>
        <v>34</v>
      </c>
    </row>
    <row r="230" spans="1:8" ht="16.2" thickBot="1" x14ac:dyDescent="0.3">
      <c r="A230" s="263" t="s">
        <v>1669</v>
      </c>
      <c r="B230" s="309" t="s">
        <v>1670</v>
      </c>
      <c r="C230" s="472"/>
      <c r="D230" s="473"/>
      <c r="E230" s="473"/>
      <c r="F230" s="473"/>
      <c r="G230" s="473"/>
      <c r="H230" s="474"/>
    </row>
    <row r="231" spans="1:8" ht="18.600000000000001" customHeight="1" x14ac:dyDescent="0.3">
      <c r="A231" s="475" t="s">
        <v>1668</v>
      </c>
      <c r="B231" s="310" t="s">
        <v>1672</v>
      </c>
      <c r="C231" s="322">
        <v>0</v>
      </c>
      <c r="D231" s="472">
        <f>SUM(C231:C234)</f>
        <v>34</v>
      </c>
      <c r="E231" s="348">
        <f>+C231/D231</f>
        <v>0</v>
      </c>
      <c r="F231" s="457"/>
      <c r="G231" s="457"/>
      <c r="H231" s="458"/>
    </row>
    <row r="232" spans="1:8" ht="18.600000000000001" customHeight="1" x14ac:dyDescent="0.3">
      <c r="A232" s="476"/>
      <c r="B232" s="311" t="s">
        <v>1673</v>
      </c>
      <c r="C232" s="323">
        <v>6</v>
      </c>
      <c r="D232" s="499"/>
      <c r="E232" s="349">
        <f>+C232/D231</f>
        <v>0.17647058823529413</v>
      </c>
      <c r="F232" s="451"/>
      <c r="G232" s="451"/>
      <c r="H232" s="452"/>
    </row>
    <row r="233" spans="1:8" ht="18.600000000000001" customHeight="1" x14ac:dyDescent="0.3">
      <c r="A233" s="476"/>
      <c r="B233" s="311" t="s">
        <v>1674</v>
      </c>
      <c r="C233" s="323">
        <v>17</v>
      </c>
      <c r="D233" s="499"/>
      <c r="E233" s="349">
        <f>+C233/D231</f>
        <v>0.5</v>
      </c>
      <c r="F233" s="451"/>
      <c r="G233" s="451"/>
      <c r="H233" s="452"/>
    </row>
    <row r="234" spans="1:8" ht="18.600000000000001" customHeight="1" thickBot="1" x14ac:dyDescent="0.35">
      <c r="A234" s="492"/>
      <c r="B234" s="312" t="s">
        <v>1675</v>
      </c>
      <c r="C234" s="324">
        <v>11</v>
      </c>
      <c r="D234" s="500"/>
      <c r="E234" s="350">
        <f>+C234/D231</f>
        <v>0.3235294117647059</v>
      </c>
      <c r="F234" s="451"/>
      <c r="G234" s="451"/>
      <c r="H234" s="452"/>
    </row>
    <row r="235" spans="1:8" ht="18.600000000000001" customHeight="1" x14ac:dyDescent="0.3">
      <c r="A235" s="478" t="s">
        <v>1676</v>
      </c>
      <c r="B235" s="325" t="s">
        <v>1683</v>
      </c>
      <c r="C235" s="269">
        <v>0</v>
      </c>
      <c r="D235" s="477">
        <f>SUM(C235:C238)</f>
        <v>34</v>
      </c>
      <c r="E235" s="270">
        <f>+C235/D235</f>
        <v>0</v>
      </c>
      <c r="F235" s="456"/>
      <c r="G235" s="457"/>
      <c r="H235" s="458"/>
    </row>
    <row r="236" spans="1:8" ht="18.600000000000001" customHeight="1" x14ac:dyDescent="0.3">
      <c r="A236" s="479"/>
      <c r="B236" s="311" t="s">
        <v>1684</v>
      </c>
      <c r="C236" s="272">
        <v>0</v>
      </c>
      <c r="D236" s="477"/>
      <c r="E236" s="273">
        <f>+C236/D235</f>
        <v>0</v>
      </c>
      <c r="F236" s="450"/>
      <c r="G236" s="451"/>
      <c r="H236" s="452"/>
    </row>
    <row r="237" spans="1:8" ht="18.600000000000001" customHeight="1" x14ac:dyDescent="0.3">
      <c r="A237" s="479"/>
      <c r="B237" s="311" t="s">
        <v>1685</v>
      </c>
      <c r="C237" s="272">
        <v>5</v>
      </c>
      <c r="D237" s="477"/>
      <c r="E237" s="273">
        <f>+C237/D235</f>
        <v>0.14705882352941177</v>
      </c>
      <c r="F237" s="450"/>
      <c r="G237" s="451"/>
      <c r="H237" s="452"/>
    </row>
    <row r="238" spans="1:8" ht="18.600000000000001" customHeight="1" thickBot="1" x14ac:dyDescent="0.35">
      <c r="A238" s="480"/>
      <c r="B238" s="313" t="s">
        <v>1686</v>
      </c>
      <c r="C238" s="289">
        <v>29</v>
      </c>
      <c r="D238" s="477"/>
      <c r="E238" s="290">
        <f>+C238/D235</f>
        <v>0.8529411764705882</v>
      </c>
      <c r="F238" s="450"/>
      <c r="G238" s="451"/>
      <c r="H238" s="452"/>
    </row>
    <row r="239" spans="1:8" ht="18.600000000000001" customHeight="1" x14ac:dyDescent="0.3">
      <c r="A239" s="481" t="s">
        <v>1677</v>
      </c>
      <c r="B239" s="310" t="s">
        <v>1703</v>
      </c>
      <c r="C239" s="285">
        <v>0</v>
      </c>
      <c r="D239" s="473">
        <f>SUM(C239:C242)</f>
        <v>34</v>
      </c>
      <c r="E239" s="286">
        <f>+C239/D239</f>
        <v>0</v>
      </c>
      <c r="F239" s="456"/>
      <c r="G239" s="457"/>
      <c r="H239" s="458"/>
    </row>
    <row r="240" spans="1:8" ht="18.600000000000001" customHeight="1" x14ac:dyDescent="0.3">
      <c r="A240" s="479"/>
      <c r="B240" s="311" t="s">
        <v>1688</v>
      </c>
      <c r="C240" s="272">
        <v>13</v>
      </c>
      <c r="D240" s="477"/>
      <c r="E240" s="273">
        <f>+C240/D239</f>
        <v>0.38235294117647056</v>
      </c>
      <c r="F240" s="450"/>
      <c r="G240" s="451"/>
      <c r="H240" s="452"/>
    </row>
    <row r="241" spans="1:11" ht="18.600000000000001" customHeight="1" x14ac:dyDescent="0.3">
      <c r="A241" s="479"/>
      <c r="B241" s="311" t="s">
        <v>1689</v>
      </c>
      <c r="C241" s="272">
        <v>9</v>
      </c>
      <c r="D241" s="477"/>
      <c r="E241" s="273">
        <f>+C241/D239</f>
        <v>0.26470588235294118</v>
      </c>
      <c r="F241" s="450"/>
      <c r="G241" s="451"/>
      <c r="H241" s="452"/>
    </row>
    <row r="242" spans="1:11" ht="18.600000000000001" customHeight="1" thickBot="1" x14ac:dyDescent="0.35">
      <c r="A242" s="480"/>
      <c r="B242" s="313" t="s">
        <v>1690</v>
      </c>
      <c r="C242" s="289">
        <v>12</v>
      </c>
      <c r="D242" s="477"/>
      <c r="E242" s="290">
        <f>+C242/D239</f>
        <v>0.35294117647058826</v>
      </c>
      <c r="F242" s="450"/>
      <c r="G242" s="451"/>
      <c r="H242" s="452"/>
    </row>
    <row r="243" spans="1:11" x14ac:dyDescent="0.3">
      <c r="A243" s="481" t="s">
        <v>1678</v>
      </c>
      <c r="B243" s="310" t="s">
        <v>1679</v>
      </c>
      <c r="C243" s="285">
        <v>0</v>
      </c>
      <c r="D243" s="473">
        <f>SUM(C243:C246)</f>
        <v>34</v>
      </c>
      <c r="E243" s="286">
        <f>+C243/D243</f>
        <v>0</v>
      </c>
      <c r="F243" s="456"/>
      <c r="G243" s="457"/>
      <c r="H243" s="458"/>
    </row>
    <row r="244" spans="1:11" ht="46.8" x14ac:dyDescent="0.3">
      <c r="A244" s="479"/>
      <c r="B244" s="314" t="s">
        <v>1680</v>
      </c>
      <c r="C244" s="272">
        <v>6</v>
      </c>
      <c r="D244" s="477"/>
      <c r="E244" s="273">
        <f>+C244/D243</f>
        <v>0.17647058823529413</v>
      </c>
      <c r="F244" s="450"/>
      <c r="G244" s="451"/>
      <c r="H244" s="452"/>
    </row>
    <row r="245" spans="1:11" x14ac:dyDescent="0.3">
      <c r="A245" s="479"/>
      <c r="B245" s="311" t="s">
        <v>1681</v>
      </c>
      <c r="C245" s="272">
        <v>17</v>
      </c>
      <c r="D245" s="477"/>
      <c r="E245" s="273">
        <f>+C245/D243</f>
        <v>0.5</v>
      </c>
      <c r="F245" s="450"/>
      <c r="G245" s="451"/>
      <c r="H245" s="452"/>
    </row>
    <row r="246" spans="1:11" ht="16.2" thickBot="1" x14ac:dyDescent="0.35">
      <c r="A246" s="482"/>
      <c r="B246" s="312" t="s">
        <v>1682</v>
      </c>
      <c r="C246" s="275">
        <v>11</v>
      </c>
      <c r="D246" s="483"/>
      <c r="E246" s="276">
        <f>+C246/D243</f>
        <v>0.3235294117647059</v>
      </c>
      <c r="F246" s="453"/>
      <c r="G246" s="454"/>
      <c r="H246" s="455"/>
    </row>
    <row r="250" spans="1:11" ht="16.2" thickBot="1" x14ac:dyDescent="0.35"/>
    <row r="251" spans="1:11" ht="16.2" thickBot="1" x14ac:dyDescent="0.35">
      <c r="A251" s="464" t="s">
        <v>1667</v>
      </c>
      <c r="B251" s="465"/>
      <c r="C251" s="465"/>
      <c r="D251" s="465"/>
      <c r="E251" s="465"/>
      <c r="F251" s="465"/>
      <c r="G251" s="465"/>
      <c r="H251" s="466"/>
    </row>
    <row r="252" spans="1:11" ht="47.4" thickBot="1" x14ac:dyDescent="0.3">
      <c r="A252" s="320" t="s">
        <v>1628</v>
      </c>
      <c r="B252" s="321" t="s">
        <v>1654</v>
      </c>
      <c r="C252" s="296" t="s">
        <v>1635</v>
      </c>
      <c r="D252" s="297" t="s">
        <v>1671</v>
      </c>
      <c r="E252" s="298" t="s">
        <v>1620</v>
      </c>
      <c r="F252" s="467" t="s">
        <v>1714</v>
      </c>
      <c r="G252" s="467"/>
      <c r="H252" s="468"/>
    </row>
    <row r="253" spans="1:11" ht="13.2" customHeight="1" x14ac:dyDescent="0.3">
      <c r="A253" s="481" t="s">
        <v>1692</v>
      </c>
      <c r="B253" s="352" t="s">
        <v>1630</v>
      </c>
      <c r="C253" s="340">
        <v>2</v>
      </c>
      <c r="D253" s="528">
        <f>SUM(C253:C258)</f>
        <v>29</v>
      </c>
      <c r="E253" s="353">
        <f>+C253/C259</f>
        <v>6.8965517241379309E-2</v>
      </c>
      <c r="F253" s="537"/>
      <c r="G253" s="537"/>
      <c r="H253" s="538"/>
    </row>
    <row r="254" spans="1:11" x14ac:dyDescent="0.3">
      <c r="A254" s="479"/>
      <c r="B254" s="354" t="s">
        <v>1631</v>
      </c>
      <c r="C254" s="342">
        <v>3</v>
      </c>
      <c r="D254" s="529"/>
      <c r="E254" s="355">
        <f>+C254/C259</f>
        <v>0.10344827586206896</v>
      </c>
      <c r="F254" s="523"/>
      <c r="G254" s="523"/>
      <c r="H254" s="524"/>
    </row>
    <row r="255" spans="1:11" x14ac:dyDescent="0.3">
      <c r="A255" s="479"/>
      <c r="B255" s="354" t="s">
        <v>1644</v>
      </c>
      <c r="C255" s="342">
        <v>5</v>
      </c>
      <c r="D255" s="529"/>
      <c r="E255" s="355">
        <f>+C255/C259</f>
        <v>0.17241379310344829</v>
      </c>
      <c r="F255" s="523"/>
      <c r="G255" s="523"/>
      <c r="H255" s="524"/>
    </row>
    <row r="256" spans="1:11" x14ac:dyDescent="0.3">
      <c r="A256" s="479"/>
      <c r="B256" s="354" t="s">
        <v>1633</v>
      </c>
      <c r="C256" s="342">
        <v>5</v>
      </c>
      <c r="D256" s="529"/>
      <c r="E256" s="355">
        <f>+C256/C259</f>
        <v>0.17241379310344829</v>
      </c>
      <c r="F256" s="523"/>
      <c r="G256" s="523"/>
      <c r="H256" s="524"/>
      <c r="K256" s="251" t="s">
        <v>1704</v>
      </c>
    </row>
    <row r="257" spans="1:8" ht="31.2" x14ac:dyDescent="0.3">
      <c r="A257" s="479"/>
      <c r="B257" s="354" t="s">
        <v>1665</v>
      </c>
      <c r="C257" s="342">
        <v>13</v>
      </c>
      <c r="D257" s="529"/>
      <c r="E257" s="355">
        <f>+C257/C259</f>
        <v>0.44827586206896552</v>
      </c>
      <c r="F257" s="523"/>
      <c r="G257" s="523"/>
      <c r="H257" s="524"/>
    </row>
    <row r="258" spans="1:8" ht="19.8" customHeight="1" thickBot="1" x14ac:dyDescent="0.35">
      <c r="A258" s="482"/>
      <c r="B258" s="356" t="s">
        <v>1712</v>
      </c>
      <c r="C258" s="344">
        <v>1</v>
      </c>
      <c r="D258" s="530"/>
      <c r="E258" s="357">
        <f>+C258/C259</f>
        <v>3.4482758620689655E-2</v>
      </c>
      <c r="F258" s="525"/>
      <c r="G258" s="525"/>
      <c r="H258" s="526"/>
    </row>
    <row r="259" spans="1:8" hidden="1" x14ac:dyDescent="0.3">
      <c r="C259" s="351">
        <f>SUM(C253:C258)</f>
        <v>29</v>
      </c>
    </row>
    <row r="260" spans="1:8" ht="16.2" thickBot="1" x14ac:dyDescent="0.3">
      <c r="A260" s="263" t="s">
        <v>1669</v>
      </c>
      <c r="B260" s="309" t="s">
        <v>1670</v>
      </c>
      <c r="C260" s="472"/>
      <c r="D260" s="473"/>
      <c r="E260" s="473"/>
      <c r="F260" s="473"/>
      <c r="G260" s="473"/>
      <c r="H260" s="474"/>
    </row>
    <row r="261" spans="1:8" ht="18" customHeight="1" x14ac:dyDescent="0.3">
      <c r="A261" s="475" t="s">
        <v>1668</v>
      </c>
      <c r="B261" s="310" t="s">
        <v>1672</v>
      </c>
      <c r="C261" s="322">
        <v>0</v>
      </c>
      <c r="D261" s="472">
        <f>SUM(C261:C264)</f>
        <v>29</v>
      </c>
      <c r="E261" s="348">
        <f>+C261/D261</f>
        <v>0</v>
      </c>
      <c r="F261" s="457"/>
      <c r="G261" s="457"/>
      <c r="H261" s="458"/>
    </row>
    <row r="262" spans="1:8" ht="18" customHeight="1" x14ac:dyDescent="0.3">
      <c r="A262" s="476"/>
      <c r="B262" s="311" t="s">
        <v>1673</v>
      </c>
      <c r="C262" s="323">
        <v>3</v>
      </c>
      <c r="D262" s="499"/>
      <c r="E262" s="349">
        <f>+C262/D261</f>
        <v>0.10344827586206896</v>
      </c>
      <c r="F262" s="451"/>
      <c r="G262" s="451"/>
      <c r="H262" s="452"/>
    </row>
    <row r="263" spans="1:8" ht="18" customHeight="1" x14ac:dyDescent="0.3">
      <c r="A263" s="476"/>
      <c r="B263" s="311" t="s">
        <v>1674</v>
      </c>
      <c r="C263" s="323">
        <v>18</v>
      </c>
      <c r="D263" s="499"/>
      <c r="E263" s="349">
        <f>+C263/D261</f>
        <v>0.62068965517241381</v>
      </c>
      <c r="F263" s="451"/>
      <c r="G263" s="451"/>
      <c r="H263" s="452"/>
    </row>
    <row r="264" spans="1:8" ht="18" customHeight="1" thickBot="1" x14ac:dyDescent="0.35">
      <c r="A264" s="492"/>
      <c r="B264" s="312" t="s">
        <v>1675</v>
      </c>
      <c r="C264" s="324">
        <v>8</v>
      </c>
      <c r="D264" s="500"/>
      <c r="E264" s="350">
        <f>+C264/D261</f>
        <v>0.27586206896551724</v>
      </c>
      <c r="F264" s="451"/>
      <c r="G264" s="451"/>
      <c r="H264" s="452"/>
    </row>
    <row r="265" spans="1:8" ht="18" customHeight="1" x14ac:dyDescent="0.3">
      <c r="A265" s="478" t="s">
        <v>1676</v>
      </c>
      <c r="B265" s="325" t="s">
        <v>1683</v>
      </c>
      <c r="C265" s="269">
        <v>0</v>
      </c>
      <c r="D265" s="477">
        <f>SUM(C265:C268)</f>
        <v>29</v>
      </c>
      <c r="E265" s="270">
        <f>+C265/D265</f>
        <v>0</v>
      </c>
      <c r="F265" s="456"/>
      <c r="G265" s="457"/>
      <c r="H265" s="458"/>
    </row>
    <row r="266" spans="1:8" ht="18" customHeight="1" x14ac:dyDescent="0.3">
      <c r="A266" s="479"/>
      <c r="B266" s="311" t="s">
        <v>1684</v>
      </c>
      <c r="C266" s="272">
        <v>0</v>
      </c>
      <c r="D266" s="477"/>
      <c r="E266" s="273">
        <f>+C266/D265</f>
        <v>0</v>
      </c>
      <c r="F266" s="450"/>
      <c r="G266" s="451"/>
      <c r="H266" s="452"/>
    </row>
    <row r="267" spans="1:8" ht="18" customHeight="1" x14ac:dyDescent="0.3">
      <c r="A267" s="479"/>
      <c r="B267" s="311" t="s">
        <v>1685</v>
      </c>
      <c r="C267" s="272">
        <v>2</v>
      </c>
      <c r="D267" s="477"/>
      <c r="E267" s="273">
        <f>+C267/D265</f>
        <v>6.8965517241379309E-2</v>
      </c>
      <c r="F267" s="450"/>
      <c r="G267" s="451"/>
      <c r="H267" s="452"/>
    </row>
    <row r="268" spans="1:8" ht="18" customHeight="1" thickBot="1" x14ac:dyDescent="0.35">
      <c r="A268" s="480"/>
      <c r="B268" s="313" t="s">
        <v>1686</v>
      </c>
      <c r="C268" s="289">
        <v>27</v>
      </c>
      <c r="D268" s="477"/>
      <c r="E268" s="290">
        <f>+C268/D265</f>
        <v>0.93103448275862066</v>
      </c>
      <c r="F268" s="450"/>
      <c r="G268" s="451"/>
      <c r="H268" s="452"/>
    </row>
    <row r="269" spans="1:8" ht="18" customHeight="1" x14ac:dyDescent="0.3">
      <c r="A269" s="481" t="s">
        <v>1677</v>
      </c>
      <c r="B269" s="310" t="s">
        <v>1703</v>
      </c>
      <c r="C269" s="285">
        <v>0</v>
      </c>
      <c r="D269" s="473">
        <f>SUM(C269:C272)</f>
        <v>29</v>
      </c>
      <c r="E269" s="286">
        <f>+C269/D269</f>
        <v>0</v>
      </c>
      <c r="F269" s="456"/>
      <c r="G269" s="457"/>
      <c r="H269" s="458"/>
    </row>
    <row r="270" spans="1:8" ht="18" customHeight="1" x14ac:dyDescent="0.3">
      <c r="A270" s="479"/>
      <c r="B270" s="311" t="s">
        <v>1688</v>
      </c>
      <c r="C270" s="272">
        <v>10</v>
      </c>
      <c r="D270" s="477"/>
      <c r="E270" s="273">
        <f>+C270/D269</f>
        <v>0.34482758620689657</v>
      </c>
      <c r="F270" s="450"/>
      <c r="G270" s="451"/>
      <c r="H270" s="452"/>
    </row>
    <row r="271" spans="1:8" ht="18" customHeight="1" x14ac:dyDescent="0.3">
      <c r="A271" s="479"/>
      <c r="B271" s="311" t="s">
        <v>1689</v>
      </c>
      <c r="C271" s="272">
        <v>6</v>
      </c>
      <c r="D271" s="477"/>
      <c r="E271" s="273">
        <f>+C271/D269</f>
        <v>0.20689655172413793</v>
      </c>
      <c r="F271" s="450"/>
      <c r="G271" s="451"/>
      <c r="H271" s="452"/>
    </row>
    <row r="272" spans="1:8" ht="18" customHeight="1" thickBot="1" x14ac:dyDescent="0.35">
      <c r="A272" s="480"/>
      <c r="B272" s="313" t="s">
        <v>1690</v>
      </c>
      <c r="C272" s="289">
        <v>13</v>
      </c>
      <c r="D272" s="477"/>
      <c r="E272" s="290">
        <f>+C272/D269</f>
        <v>0.44827586206896552</v>
      </c>
      <c r="F272" s="450"/>
      <c r="G272" s="451"/>
      <c r="H272" s="452"/>
    </row>
    <row r="273" spans="1:8" x14ac:dyDescent="0.3">
      <c r="A273" s="481" t="s">
        <v>1678</v>
      </c>
      <c r="B273" s="310" t="s">
        <v>1679</v>
      </c>
      <c r="C273" s="285">
        <v>0</v>
      </c>
      <c r="D273" s="473">
        <f>SUM(C273:C276)</f>
        <v>29</v>
      </c>
      <c r="E273" s="286">
        <f>+C273/D273</f>
        <v>0</v>
      </c>
      <c r="F273" s="456"/>
      <c r="G273" s="457"/>
      <c r="H273" s="458"/>
    </row>
    <row r="274" spans="1:8" ht="46.8" x14ac:dyDescent="0.3">
      <c r="A274" s="479"/>
      <c r="B274" s="314" t="s">
        <v>1680</v>
      </c>
      <c r="C274" s="272">
        <v>3</v>
      </c>
      <c r="D274" s="477"/>
      <c r="E274" s="273">
        <f>+C274/D273</f>
        <v>0.10344827586206896</v>
      </c>
      <c r="F274" s="450"/>
      <c r="G274" s="451"/>
      <c r="H274" s="452"/>
    </row>
    <row r="275" spans="1:8" x14ac:dyDescent="0.3">
      <c r="A275" s="479"/>
      <c r="B275" s="311" t="s">
        <v>1681</v>
      </c>
      <c r="C275" s="272">
        <v>18</v>
      </c>
      <c r="D275" s="477"/>
      <c r="E275" s="273">
        <f>+C275/D273</f>
        <v>0.62068965517241381</v>
      </c>
      <c r="F275" s="450"/>
      <c r="G275" s="451"/>
      <c r="H275" s="452"/>
    </row>
    <row r="276" spans="1:8" ht="16.2" thickBot="1" x14ac:dyDescent="0.35">
      <c r="A276" s="482"/>
      <c r="B276" s="312" t="s">
        <v>1682</v>
      </c>
      <c r="C276" s="275">
        <v>8</v>
      </c>
      <c r="D276" s="483"/>
      <c r="E276" s="276">
        <f>+C276/D273</f>
        <v>0.27586206896551724</v>
      </c>
      <c r="F276" s="453"/>
      <c r="G276" s="454"/>
      <c r="H276" s="455"/>
    </row>
    <row r="281" spans="1:8" ht="16.2" thickBot="1" x14ac:dyDescent="0.35"/>
    <row r="282" spans="1:8" ht="16.2" thickBot="1" x14ac:dyDescent="0.35">
      <c r="A282" s="464" t="s">
        <v>1667</v>
      </c>
      <c r="B282" s="465"/>
      <c r="C282" s="465"/>
      <c r="D282" s="465"/>
      <c r="E282" s="465"/>
      <c r="F282" s="465"/>
      <c r="G282" s="465"/>
      <c r="H282" s="466"/>
    </row>
    <row r="283" spans="1:8" ht="47.4" thickBot="1" x14ac:dyDescent="0.3">
      <c r="A283" s="320" t="s">
        <v>1628</v>
      </c>
      <c r="B283" s="321" t="s">
        <v>1701</v>
      </c>
      <c r="C283" s="296" t="s">
        <v>1635</v>
      </c>
      <c r="D283" s="297" t="s">
        <v>1671</v>
      </c>
      <c r="E283" s="298" t="s">
        <v>1620</v>
      </c>
      <c r="F283" s="467" t="s">
        <v>1714</v>
      </c>
      <c r="G283" s="467"/>
      <c r="H283" s="468"/>
    </row>
    <row r="284" spans="1:8" ht="15" customHeight="1" x14ac:dyDescent="0.3">
      <c r="A284" s="507" t="s">
        <v>1692</v>
      </c>
      <c r="B284" s="359" t="s">
        <v>1630</v>
      </c>
      <c r="C284" s="342">
        <v>2</v>
      </c>
      <c r="D284" s="529">
        <v>34</v>
      </c>
      <c r="E284" s="355">
        <f>+C284/D284</f>
        <v>5.8823529411764705E-2</v>
      </c>
      <c r="F284" s="523"/>
      <c r="G284" s="523"/>
      <c r="H284" s="523"/>
    </row>
    <row r="285" spans="1:8" ht="15" customHeight="1" x14ac:dyDescent="0.3">
      <c r="A285" s="508"/>
      <c r="B285" s="359" t="s">
        <v>1631</v>
      </c>
      <c r="C285" s="342">
        <v>5</v>
      </c>
      <c r="D285" s="529"/>
      <c r="E285" s="355">
        <f>+C285/D290</f>
        <v>0.14705882352941177</v>
      </c>
      <c r="F285" s="523"/>
      <c r="G285" s="523"/>
      <c r="H285" s="523"/>
    </row>
    <row r="286" spans="1:8" ht="15" customHeight="1" x14ac:dyDescent="0.3">
      <c r="A286" s="508"/>
      <c r="B286" s="359" t="s">
        <v>1644</v>
      </c>
      <c r="C286" s="342">
        <v>5</v>
      </c>
      <c r="D286" s="529"/>
      <c r="E286" s="355">
        <f>+C286/D290</f>
        <v>0.14705882352941177</v>
      </c>
      <c r="F286" s="523"/>
      <c r="G286" s="523"/>
      <c r="H286" s="523"/>
    </row>
    <row r="287" spans="1:8" ht="15" customHeight="1" x14ac:dyDescent="0.3">
      <c r="A287" s="508"/>
      <c r="B287" s="359" t="s">
        <v>1633</v>
      </c>
      <c r="C287" s="342">
        <v>5</v>
      </c>
      <c r="D287" s="529"/>
      <c r="E287" s="355">
        <f>+C287/D290</f>
        <v>0.14705882352941177</v>
      </c>
      <c r="F287" s="523"/>
      <c r="G287" s="523"/>
      <c r="H287" s="523"/>
    </row>
    <row r="288" spans="1:8" ht="31.2" x14ac:dyDescent="0.3">
      <c r="A288" s="508"/>
      <c r="B288" s="359" t="s">
        <v>1665</v>
      </c>
      <c r="C288" s="342">
        <v>16</v>
      </c>
      <c r="D288" s="529"/>
      <c r="E288" s="355">
        <f>+C288/D290</f>
        <v>0.47058823529411764</v>
      </c>
      <c r="F288" s="523"/>
      <c r="G288" s="523"/>
      <c r="H288" s="523"/>
    </row>
    <row r="289" spans="1:8" ht="21" customHeight="1" thickBot="1" x14ac:dyDescent="0.35">
      <c r="A289" s="478"/>
      <c r="B289" s="359" t="s">
        <v>1712</v>
      </c>
      <c r="C289" s="342">
        <v>1</v>
      </c>
      <c r="D289" s="529"/>
      <c r="E289" s="355">
        <f>+C289/D290</f>
        <v>2.9411764705882353E-2</v>
      </c>
      <c r="F289" s="523"/>
      <c r="G289" s="523"/>
      <c r="H289" s="523"/>
    </row>
    <row r="290" spans="1:8" ht="16.2" hidden="1" thickBot="1" x14ac:dyDescent="0.35">
      <c r="D290" s="351">
        <f>SUM(C284:C289)</f>
        <v>34</v>
      </c>
    </row>
    <row r="291" spans="1:8" ht="16.2" thickBot="1" x14ac:dyDescent="0.3">
      <c r="A291" s="263" t="s">
        <v>1669</v>
      </c>
      <c r="B291" s="309" t="s">
        <v>1670</v>
      </c>
      <c r="C291" s="472"/>
      <c r="D291" s="473"/>
      <c r="E291" s="473"/>
      <c r="F291" s="473"/>
      <c r="G291" s="473"/>
      <c r="H291" s="474"/>
    </row>
    <row r="292" spans="1:8" ht="16.8" customHeight="1" x14ac:dyDescent="0.3">
      <c r="A292" s="475" t="s">
        <v>1668</v>
      </c>
      <c r="B292" s="310" t="s">
        <v>1672</v>
      </c>
      <c r="C292" s="322">
        <v>0</v>
      </c>
      <c r="D292" s="472">
        <f>SUM(C292:C295)</f>
        <v>34</v>
      </c>
      <c r="E292" s="348">
        <f>+C292/D292</f>
        <v>0</v>
      </c>
      <c r="F292" s="457"/>
      <c r="G292" s="457"/>
      <c r="H292" s="458"/>
    </row>
    <row r="293" spans="1:8" ht="16.8" customHeight="1" x14ac:dyDescent="0.3">
      <c r="A293" s="476"/>
      <c r="B293" s="311" t="s">
        <v>1673</v>
      </c>
      <c r="C293" s="323">
        <v>3</v>
      </c>
      <c r="D293" s="499"/>
      <c r="E293" s="349">
        <f>+C293/D292</f>
        <v>8.8235294117647065E-2</v>
      </c>
      <c r="F293" s="451"/>
      <c r="G293" s="451"/>
      <c r="H293" s="452"/>
    </row>
    <row r="294" spans="1:8" ht="16.8" customHeight="1" x14ac:dyDescent="0.3">
      <c r="A294" s="476"/>
      <c r="B294" s="311" t="s">
        <v>1674</v>
      </c>
      <c r="C294" s="323">
        <v>20</v>
      </c>
      <c r="D294" s="499"/>
      <c r="E294" s="349">
        <f>+C294/D292</f>
        <v>0.58823529411764708</v>
      </c>
      <c r="F294" s="451"/>
      <c r="G294" s="451"/>
      <c r="H294" s="452"/>
    </row>
    <row r="295" spans="1:8" ht="16.8" customHeight="1" thickBot="1" x14ac:dyDescent="0.35">
      <c r="A295" s="492"/>
      <c r="B295" s="312" t="s">
        <v>1675</v>
      </c>
      <c r="C295" s="324">
        <v>11</v>
      </c>
      <c r="D295" s="500"/>
      <c r="E295" s="350">
        <f>+C295/D292</f>
        <v>0.3235294117647059</v>
      </c>
      <c r="F295" s="451"/>
      <c r="G295" s="451"/>
      <c r="H295" s="452"/>
    </row>
    <row r="296" spans="1:8" ht="16.8" customHeight="1" x14ac:dyDescent="0.3">
      <c r="A296" s="478" t="s">
        <v>1676</v>
      </c>
      <c r="B296" s="325" t="s">
        <v>1683</v>
      </c>
      <c r="C296" s="269">
        <v>0</v>
      </c>
      <c r="D296" s="477">
        <f>SUM(C296:C299)</f>
        <v>34</v>
      </c>
      <c r="E296" s="270">
        <f>+C296/D296</f>
        <v>0</v>
      </c>
      <c r="F296" s="456"/>
      <c r="G296" s="457"/>
      <c r="H296" s="458"/>
    </row>
    <row r="297" spans="1:8" ht="16.8" customHeight="1" x14ac:dyDescent="0.3">
      <c r="A297" s="479"/>
      <c r="B297" s="311" t="s">
        <v>1684</v>
      </c>
      <c r="C297" s="272">
        <v>0</v>
      </c>
      <c r="D297" s="477"/>
      <c r="E297" s="273">
        <f>+C297/D296</f>
        <v>0</v>
      </c>
      <c r="F297" s="450"/>
      <c r="G297" s="451"/>
      <c r="H297" s="452"/>
    </row>
    <row r="298" spans="1:8" ht="16.8" customHeight="1" x14ac:dyDescent="0.3">
      <c r="A298" s="479"/>
      <c r="B298" s="311" t="s">
        <v>1685</v>
      </c>
      <c r="C298" s="272">
        <v>2</v>
      </c>
      <c r="D298" s="477"/>
      <c r="E298" s="273">
        <f>+C298/D296</f>
        <v>5.8823529411764705E-2</v>
      </c>
      <c r="F298" s="450"/>
      <c r="G298" s="451"/>
      <c r="H298" s="452"/>
    </row>
    <row r="299" spans="1:8" ht="16.8" customHeight="1" thickBot="1" x14ac:dyDescent="0.35">
      <c r="A299" s="480"/>
      <c r="B299" s="313" t="s">
        <v>1686</v>
      </c>
      <c r="C299" s="289">
        <v>32</v>
      </c>
      <c r="D299" s="477"/>
      <c r="E299" s="290">
        <f>+C299/D296</f>
        <v>0.94117647058823528</v>
      </c>
      <c r="F299" s="450"/>
      <c r="G299" s="451"/>
      <c r="H299" s="452"/>
    </row>
    <row r="300" spans="1:8" ht="16.8" customHeight="1" x14ac:dyDescent="0.3">
      <c r="A300" s="481" t="s">
        <v>1677</v>
      </c>
      <c r="B300" s="310" t="s">
        <v>1703</v>
      </c>
      <c r="C300" s="285">
        <v>0</v>
      </c>
      <c r="D300" s="473">
        <f>SUM(C300:C303)</f>
        <v>34</v>
      </c>
      <c r="E300" s="286">
        <f>+C300/D300</f>
        <v>0</v>
      </c>
      <c r="F300" s="456"/>
      <c r="G300" s="457"/>
      <c r="H300" s="458"/>
    </row>
    <row r="301" spans="1:8" ht="16.8" customHeight="1" x14ac:dyDescent="0.3">
      <c r="A301" s="479"/>
      <c r="B301" s="311" t="s">
        <v>1688</v>
      </c>
      <c r="C301" s="272">
        <v>12</v>
      </c>
      <c r="D301" s="477"/>
      <c r="E301" s="273">
        <f>+C301/D300</f>
        <v>0.35294117647058826</v>
      </c>
      <c r="F301" s="450"/>
      <c r="G301" s="451"/>
      <c r="H301" s="452"/>
    </row>
    <row r="302" spans="1:8" ht="16.8" customHeight="1" x14ac:dyDescent="0.3">
      <c r="A302" s="479"/>
      <c r="B302" s="311" t="s">
        <v>1689</v>
      </c>
      <c r="C302" s="272">
        <v>4</v>
      </c>
      <c r="D302" s="477"/>
      <c r="E302" s="273">
        <f>+C302/D300</f>
        <v>0.11764705882352941</v>
      </c>
      <c r="F302" s="450"/>
      <c r="G302" s="451"/>
      <c r="H302" s="452"/>
    </row>
    <row r="303" spans="1:8" ht="16.8" customHeight="1" thickBot="1" x14ac:dyDescent="0.35">
      <c r="A303" s="480"/>
      <c r="B303" s="313" t="s">
        <v>1690</v>
      </c>
      <c r="C303" s="289">
        <v>18</v>
      </c>
      <c r="D303" s="477"/>
      <c r="E303" s="290">
        <f>+C303/D300</f>
        <v>0.52941176470588236</v>
      </c>
      <c r="F303" s="450"/>
      <c r="G303" s="451"/>
      <c r="H303" s="452"/>
    </row>
    <row r="304" spans="1:8" ht="16.8" customHeight="1" x14ac:dyDescent="0.3">
      <c r="A304" s="481" t="s">
        <v>1678</v>
      </c>
      <c r="B304" s="310" t="s">
        <v>1679</v>
      </c>
      <c r="C304" s="285">
        <v>0</v>
      </c>
      <c r="D304" s="473">
        <f>SUM(C304:C307)</f>
        <v>34</v>
      </c>
      <c r="E304" s="286">
        <f>+C304/D304</f>
        <v>0</v>
      </c>
      <c r="F304" s="456"/>
      <c r="G304" s="457"/>
      <c r="H304" s="458"/>
    </row>
    <row r="305" spans="1:8" ht="46.8" x14ac:dyDescent="0.3">
      <c r="A305" s="479"/>
      <c r="B305" s="314" t="s">
        <v>1680</v>
      </c>
      <c r="C305" s="272">
        <v>3</v>
      </c>
      <c r="D305" s="477"/>
      <c r="E305" s="273">
        <f>+C305/D304</f>
        <v>8.8235294117647065E-2</v>
      </c>
      <c r="F305" s="450"/>
      <c r="G305" s="451"/>
      <c r="H305" s="452"/>
    </row>
    <row r="306" spans="1:8" ht="16.8" customHeight="1" x14ac:dyDescent="0.3">
      <c r="A306" s="479"/>
      <c r="B306" s="311" t="s">
        <v>1681</v>
      </c>
      <c r="C306" s="272">
        <v>20</v>
      </c>
      <c r="D306" s="477"/>
      <c r="E306" s="273">
        <f>+C306/D304</f>
        <v>0.58823529411764708</v>
      </c>
      <c r="F306" s="450"/>
      <c r="G306" s="451"/>
      <c r="H306" s="452"/>
    </row>
    <row r="307" spans="1:8" ht="16.8" customHeight="1" thickBot="1" x14ac:dyDescent="0.35">
      <c r="A307" s="482"/>
      <c r="B307" s="312" t="s">
        <v>1682</v>
      </c>
      <c r="C307" s="275">
        <v>11</v>
      </c>
      <c r="D307" s="483"/>
      <c r="E307" s="276">
        <f>+C307/D304</f>
        <v>0.3235294117647059</v>
      </c>
      <c r="F307" s="453"/>
      <c r="G307" s="454"/>
      <c r="H307" s="455"/>
    </row>
    <row r="310" spans="1:8" ht="16.2" thickBot="1" x14ac:dyDescent="0.35"/>
    <row r="311" spans="1:8" ht="16.2" thickBot="1" x14ac:dyDescent="0.35">
      <c r="A311" s="464" t="s">
        <v>1667</v>
      </c>
      <c r="B311" s="465"/>
      <c r="C311" s="465"/>
      <c r="D311" s="465"/>
      <c r="E311" s="465"/>
      <c r="F311" s="465"/>
      <c r="G311" s="465"/>
      <c r="H311" s="466"/>
    </row>
    <row r="312" spans="1:8" ht="47.4" thickBot="1" x14ac:dyDescent="0.3">
      <c r="A312" s="320" t="s">
        <v>1628</v>
      </c>
      <c r="B312" s="321" t="s">
        <v>1081</v>
      </c>
      <c r="C312" s="296" t="s">
        <v>1635</v>
      </c>
      <c r="D312" s="297" t="s">
        <v>1671</v>
      </c>
      <c r="E312" s="298" t="s">
        <v>1620</v>
      </c>
      <c r="F312" s="467" t="s">
        <v>1714</v>
      </c>
      <c r="G312" s="467"/>
      <c r="H312" s="468"/>
    </row>
    <row r="313" spans="1:8" x14ac:dyDescent="0.3">
      <c r="A313" s="507" t="s">
        <v>1692</v>
      </c>
      <c r="B313" s="359" t="s">
        <v>1630</v>
      </c>
      <c r="C313" s="342">
        <v>5</v>
      </c>
      <c r="D313" s="529">
        <f>SUM(C313:C319)</f>
        <v>57</v>
      </c>
      <c r="E313" s="355">
        <f>+C313/D313</f>
        <v>8.771929824561403E-2</v>
      </c>
      <c r="F313" s="523"/>
      <c r="G313" s="523"/>
      <c r="H313" s="523"/>
    </row>
    <row r="314" spans="1:8" x14ac:dyDescent="0.3">
      <c r="A314" s="508"/>
      <c r="B314" s="359" t="s">
        <v>1631</v>
      </c>
      <c r="C314" s="342">
        <v>6</v>
      </c>
      <c r="D314" s="529"/>
      <c r="E314" s="355">
        <f>+C314/D320</f>
        <v>0.10526315789473684</v>
      </c>
      <c r="F314" s="523"/>
      <c r="G314" s="523"/>
      <c r="H314" s="523"/>
    </row>
    <row r="315" spans="1:8" x14ac:dyDescent="0.3">
      <c r="A315" s="508"/>
      <c r="B315" s="359" t="s">
        <v>1644</v>
      </c>
      <c r="C315" s="342">
        <v>5</v>
      </c>
      <c r="D315" s="529"/>
      <c r="E315" s="355">
        <f>+C315/D320</f>
        <v>8.771929824561403E-2</v>
      </c>
      <c r="F315" s="523"/>
      <c r="G315" s="523"/>
      <c r="H315" s="523"/>
    </row>
    <row r="316" spans="1:8" x14ac:dyDescent="0.3">
      <c r="A316" s="508"/>
      <c r="B316" s="359" t="s">
        <v>1643</v>
      </c>
      <c r="C316" s="342">
        <v>2</v>
      </c>
      <c r="D316" s="529"/>
      <c r="E316" s="355"/>
      <c r="F316" s="523"/>
      <c r="G316" s="523"/>
      <c r="H316" s="523"/>
    </row>
    <row r="317" spans="1:8" x14ac:dyDescent="0.3">
      <c r="A317" s="508"/>
      <c r="B317" s="359" t="s">
        <v>1633</v>
      </c>
      <c r="C317" s="342">
        <v>10</v>
      </c>
      <c r="D317" s="529"/>
      <c r="E317" s="355">
        <f>+C317/D320</f>
        <v>0.17543859649122806</v>
      </c>
      <c r="F317" s="523"/>
      <c r="G317" s="523"/>
      <c r="H317" s="523"/>
    </row>
    <row r="318" spans="1:8" ht="31.2" x14ac:dyDescent="0.3">
      <c r="A318" s="508"/>
      <c r="B318" s="359" t="s">
        <v>1665</v>
      </c>
      <c r="C318" s="342">
        <v>26</v>
      </c>
      <c r="D318" s="529"/>
      <c r="E318" s="355">
        <f>+C318/D320</f>
        <v>0.45614035087719296</v>
      </c>
      <c r="F318" s="523"/>
      <c r="G318" s="523"/>
      <c r="H318" s="523"/>
    </row>
    <row r="319" spans="1:8" ht="20.399999999999999" customHeight="1" thickBot="1" x14ac:dyDescent="0.35">
      <c r="A319" s="478"/>
      <c r="B319" s="359" t="s">
        <v>1712</v>
      </c>
      <c r="C319" s="342">
        <v>3</v>
      </c>
      <c r="D319" s="529"/>
      <c r="E319" s="355">
        <f>+C319/D320</f>
        <v>5.2631578947368418E-2</v>
      </c>
      <c r="F319" s="523"/>
      <c r="G319" s="523"/>
      <c r="H319" s="523"/>
    </row>
    <row r="320" spans="1:8" ht="16.2" hidden="1" thickBot="1" x14ac:dyDescent="0.35">
      <c r="D320" s="351">
        <f>SUM(C313:C319)</f>
        <v>57</v>
      </c>
    </row>
    <row r="321" spans="1:8" ht="16.2" thickBot="1" x14ac:dyDescent="0.3">
      <c r="A321" s="263" t="s">
        <v>1669</v>
      </c>
      <c r="B321" s="309" t="s">
        <v>1670</v>
      </c>
      <c r="C321" s="472"/>
      <c r="D321" s="473"/>
      <c r="E321" s="473"/>
      <c r="F321" s="473"/>
      <c r="G321" s="473"/>
      <c r="H321" s="474"/>
    </row>
    <row r="322" spans="1:8" ht="18" customHeight="1" x14ac:dyDescent="0.3">
      <c r="A322" s="475" t="s">
        <v>1668</v>
      </c>
      <c r="B322" s="310" t="s">
        <v>1672</v>
      </c>
      <c r="C322" s="322">
        <v>0</v>
      </c>
      <c r="D322" s="472">
        <f>SUM(C322:C325)</f>
        <v>57</v>
      </c>
      <c r="E322" s="348">
        <f>+C322/D322</f>
        <v>0</v>
      </c>
      <c r="F322" s="457"/>
      <c r="G322" s="457"/>
      <c r="H322" s="458"/>
    </row>
    <row r="323" spans="1:8" ht="18" customHeight="1" x14ac:dyDescent="0.3">
      <c r="A323" s="476"/>
      <c r="B323" s="311" t="s">
        <v>1673</v>
      </c>
      <c r="C323" s="323">
        <v>13</v>
      </c>
      <c r="D323" s="499"/>
      <c r="E323" s="349">
        <f>+C323/D322</f>
        <v>0.22807017543859648</v>
      </c>
      <c r="F323" s="451"/>
      <c r="G323" s="451"/>
      <c r="H323" s="452"/>
    </row>
    <row r="324" spans="1:8" ht="18" customHeight="1" x14ac:dyDescent="0.3">
      <c r="A324" s="476"/>
      <c r="B324" s="311" t="s">
        <v>1674</v>
      </c>
      <c r="C324" s="323">
        <v>32</v>
      </c>
      <c r="D324" s="499"/>
      <c r="E324" s="349">
        <f>+C324/D322</f>
        <v>0.56140350877192979</v>
      </c>
      <c r="F324" s="451"/>
      <c r="G324" s="451"/>
      <c r="H324" s="452"/>
    </row>
    <row r="325" spans="1:8" ht="18" customHeight="1" thickBot="1" x14ac:dyDescent="0.35">
      <c r="A325" s="492"/>
      <c r="B325" s="312" t="s">
        <v>1675</v>
      </c>
      <c r="C325" s="324">
        <v>12</v>
      </c>
      <c r="D325" s="500"/>
      <c r="E325" s="350">
        <f>+C325/D322</f>
        <v>0.21052631578947367</v>
      </c>
      <c r="F325" s="451"/>
      <c r="G325" s="451"/>
      <c r="H325" s="452"/>
    </row>
    <row r="326" spans="1:8" ht="18" customHeight="1" x14ac:dyDescent="0.3">
      <c r="A326" s="478" t="s">
        <v>1676</v>
      </c>
      <c r="B326" s="325" t="s">
        <v>1683</v>
      </c>
      <c r="C326" s="269">
        <v>0</v>
      </c>
      <c r="D326" s="477">
        <f>SUM(C326:C329)</f>
        <v>57</v>
      </c>
      <c r="E326" s="270">
        <f>+C326/D326</f>
        <v>0</v>
      </c>
      <c r="F326" s="456"/>
      <c r="G326" s="457"/>
      <c r="H326" s="458"/>
    </row>
    <row r="327" spans="1:8" ht="18" customHeight="1" x14ac:dyDescent="0.3">
      <c r="A327" s="479"/>
      <c r="B327" s="311" t="s">
        <v>1684</v>
      </c>
      <c r="C327" s="272">
        <v>5</v>
      </c>
      <c r="D327" s="477"/>
      <c r="E327" s="273">
        <f>+C327/D326</f>
        <v>8.771929824561403E-2</v>
      </c>
      <c r="F327" s="450"/>
      <c r="G327" s="451"/>
      <c r="H327" s="452"/>
    </row>
    <row r="328" spans="1:8" ht="18" customHeight="1" x14ac:dyDescent="0.3">
      <c r="A328" s="479"/>
      <c r="B328" s="311" t="s">
        <v>1685</v>
      </c>
      <c r="C328" s="272">
        <v>10</v>
      </c>
      <c r="D328" s="477"/>
      <c r="E328" s="273">
        <f>+C328/D326</f>
        <v>0.17543859649122806</v>
      </c>
      <c r="F328" s="450"/>
      <c r="G328" s="451"/>
      <c r="H328" s="452"/>
    </row>
    <row r="329" spans="1:8" ht="18" customHeight="1" thickBot="1" x14ac:dyDescent="0.35">
      <c r="A329" s="480"/>
      <c r="B329" s="313" t="s">
        <v>1686</v>
      </c>
      <c r="C329" s="289">
        <v>42</v>
      </c>
      <c r="D329" s="477"/>
      <c r="E329" s="290">
        <f>+C329/D326</f>
        <v>0.73684210526315785</v>
      </c>
      <c r="F329" s="450"/>
      <c r="G329" s="451"/>
      <c r="H329" s="452"/>
    </row>
    <row r="330" spans="1:8" ht="18" customHeight="1" x14ac:dyDescent="0.3">
      <c r="A330" s="481" t="s">
        <v>1677</v>
      </c>
      <c r="B330" s="310" t="s">
        <v>1687</v>
      </c>
      <c r="C330" s="285">
        <v>0</v>
      </c>
      <c r="D330" s="473">
        <f>SUM(C330:C333)</f>
        <v>57</v>
      </c>
      <c r="E330" s="286">
        <f>+C330/D330</f>
        <v>0</v>
      </c>
      <c r="F330" s="456"/>
      <c r="G330" s="457"/>
      <c r="H330" s="458"/>
    </row>
    <row r="331" spans="1:8" ht="18" customHeight="1" x14ac:dyDescent="0.3">
      <c r="A331" s="479"/>
      <c r="B331" s="311" t="s">
        <v>1688</v>
      </c>
      <c r="C331" s="272">
        <v>7</v>
      </c>
      <c r="D331" s="477"/>
      <c r="E331" s="273">
        <f>+C331/D330</f>
        <v>0.12280701754385964</v>
      </c>
      <c r="F331" s="450"/>
      <c r="G331" s="451"/>
      <c r="H331" s="452"/>
    </row>
    <row r="332" spans="1:8" ht="18" customHeight="1" x14ac:dyDescent="0.3">
      <c r="A332" s="479"/>
      <c r="B332" s="311" t="s">
        <v>1689</v>
      </c>
      <c r="C332" s="272">
        <v>27</v>
      </c>
      <c r="D332" s="477"/>
      <c r="E332" s="273">
        <f>+C332/D330</f>
        <v>0.47368421052631576</v>
      </c>
      <c r="F332" s="450"/>
      <c r="G332" s="451"/>
      <c r="H332" s="452"/>
    </row>
    <row r="333" spans="1:8" ht="18" customHeight="1" thickBot="1" x14ac:dyDescent="0.35">
      <c r="A333" s="480"/>
      <c r="B333" s="313" t="s">
        <v>1690</v>
      </c>
      <c r="C333" s="289">
        <v>23</v>
      </c>
      <c r="D333" s="477"/>
      <c r="E333" s="290">
        <f>+C333/D330</f>
        <v>0.40350877192982454</v>
      </c>
      <c r="F333" s="450"/>
      <c r="G333" s="451"/>
      <c r="H333" s="452"/>
    </row>
    <row r="334" spans="1:8" x14ac:dyDescent="0.3">
      <c r="A334" s="481" t="s">
        <v>1678</v>
      </c>
      <c r="B334" s="310" t="s">
        <v>1679</v>
      </c>
      <c r="C334" s="285">
        <v>0</v>
      </c>
      <c r="D334" s="473">
        <f>SUM(C334:C337)</f>
        <v>57</v>
      </c>
      <c r="E334" s="286">
        <f>+C334/D334</f>
        <v>0</v>
      </c>
      <c r="F334" s="456"/>
      <c r="G334" s="457"/>
      <c r="H334" s="458"/>
    </row>
    <row r="335" spans="1:8" ht="46.8" x14ac:dyDescent="0.3">
      <c r="A335" s="479"/>
      <c r="B335" s="314" t="s">
        <v>1680</v>
      </c>
      <c r="C335" s="272">
        <v>13</v>
      </c>
      <c r="D335" s="477"/>
      <c r="E335" s="273">
        <f>+C335/D334</f>
        <v>0.22807017543859648</v>
      </c>
      <c r="F335" s="450"/>
      <c r="G335" s="451"/>
      <c r="H335" s="452"/>
    </row>
    <row r="336" spans="1:8" x14ac:dyDescent="0.3">
      <c r="A336" s="479"/>
      <c r="B336" s="311" t="s">
        <v>1681</v>
      </c>
      <c r="C336" s="272">
        <v>32</v>
      </c>
      <c r="D336" s="477"/>
      <c r="E336" s="273">
        <f>+C336/D334</f>
        <v>0.56140350877192979</v>
      </c>
      <c r="F336" s="450"/>
      <c r="G336" s="451"/>
      <c r="H336" s="452"/>
    </row>
    <row r="337" spans="1:8" ht="16.2" thickBot="1" x14ac:dyDescent="0.35">
      <c r="A337" s="482"/>
      <c r="B337" s="312" t="s">
        <v>1682</v>
      </c>
      <c r="C337" s="275">
        <v>12</v>
      </c>
      <c r="D337" s="483"/>
      <c r="E337" s="276">
        <f>+C337/D334</f>
        <v>0.21052631578947367</v>
      </c>
      <c r="F337" s="453"/>
      <c r="G337" s="454"/>
      <c r="H337" s="455"/>
    </row>
    <row r="341" spans="1:8" ht="16.2" thickBot="1" x14ac:dyDescent="0.35"/>
    <row r="342" spans="1:8" ht="16.2" thickBot="1" x14ac:dyDescent="0.35">
      <c r="A342" s="464" t="s">
        <v>1667</v>
      </c>
      <c r="B342" s="465"/>
      <c r="C342" s="465"/>
      <c r="D342" s="465"/>
      <c r="E342" s="465"/>
      <c r="F342" s="465"/>
      <c r="G342" s="465"/>
      <c r="H342" s="466"/>
    </row>
    <row r="343" spans="1:8" ht="47.4" thickBot="1" x14ac:dyDescent="0.3">
      <c r="A343" s="320" t="s">
        <v>1628</v>
      </c>
      <c r="B343" s="321" t="s">
        <v>1655</v>
      </c>
      <c r="C343" s="296" t="s">
        <v>1635</v>
      </c>
      <c r="D343" s="297" t="s">
        <v>1671</v>
      </c>
      <c r="E343" s="298" t="s">
        <v>1620</v>
      </c>
      <c r="F343" s="467" t="s">
        <v>1714</v>
      </c>
      <c r="G343" s="467"/>
      <c r="H343" s="468"/>
    </row>
    <row r="344" spans="1:8" ht="13.2" customHeight="1" x14ac:dyDescent="0.3">
      <c r="A344" s="507" t="s">
        <v>1692</v>
      </c>
      <c r="B344" s="358" t="s">
        <v>1630</v>
      </c>
      <c r="C344" s="340">
        <v>2</v>
      </c>
      <c r="D344" s="496">
        <f>SUM(C344:C350)</f>
        <v>50</v>
      </c>
      <c r="E344" s="353">
        <f>+C344/D351</f>
        <v>0.04</v>
      </c>
      <c r="F344" s="537"/>
      <c r="G344" s="537"/>
      <c r="H344" s="538"/>
    </row>
    <row r="345" spans="1:8" x14ac:dyDescent="0.3">
      <c r="A345" s="508"/>
      <c r="B345" s="359" t="s">
        <v>1631</v>
      </c>
      <c r="C345" s="362">
        <v>2</v>
      </c>
      <c r="D345" s="497"/>
      <c r="E345" s="355">
        <f>+C345/D351</f>
        <v>0.04</v>
      </c>
      <c r="F345" s="523"/>
      <c r="G345" s="523"/>
      <c r="H345" s="524"/>
    </row>
    <row r="346" spans="1:8" x14ac:dyDescent="0.3">
      <c r="A346" s="508"/>
      <c r="B346" s="359" t="s">
        <v>1643</v>
      </c>
      <c r="C346" s="342">
        <v>4</v>
      </c>
      <c r="D346" s="497"/>
      <c r="E346" s="355">
        <f>+C346/D351</f>
        <v>0.08</v>
      </c>
      <c r="F346" s="523"/>
      <c r="G346" s="523"/>
      <c r="H346" s="524"/>
    </row>
    <row r="347" spans="1:8" x14ac:dyDescent="0.3">
      <c r="A347" s="508"/>
      <c r="B347" s="359" t="s">
        <v>1644</v>
      </c>
      <c r="C347" s="342">
        <v>5</v>
      </c>
      <c r="D347" s="497"/>
      <c r="E347" s="355">
        <f>+C347/D351</f>
        <v>0.1</v>
      </c>
      <c r="F347" s="523"/>
      <c r="G347" s="523"/>
      <c r="H347" s="524"/>
    </row>
    <row r="348" spans="1:8" x14ac:dyDescent="0.3">
      <c r="A348" s="508"/>
      <c r="B348" s="359" t="s">
        <v>1633</v>
      </c>
      <c r="C348" s="342">
        <v>9</v>
      </c>
      <c r="D348" s="497"/>
      <c r="E348" s="355">
        <f>+C348/D351</f>
        <v>0.18</v>
      </c>
      <c r="F348" s="523"/>
      <c r="G348" s="523"/>
      <c r="H348" s="524"/>
    </row>
    <row r="349" spans="1:8" ht="31.2" x14ac:dyDescent="0.3">
      <c r="A349" s="508"/>
      <c r="B349" s="359" t="s">
        <v>1665</v>
      </c>
      <c r="C349" s="342">
        <v>25</v>
      </c>
      <c r="D349" s="497"/>
      <c r="E349" s="355">
        <f>+C349/D351</f>
        <v>0.5</v>
      </c>
      <c r="F349" s="523"/>
      <c r="G349" s="523"/>
      <c r="H349" s="524"/>
    </row>
    <row r="350" spans="1:8" ht="16.2" thickBot="1" x14ac:dyDescent="0.35">
      <c r="A350" s="509"/>
      <c r="B350" s="360" t="s">
        <v>1712</v>
      </c>
      <c r="C350" s="344">
        <v>3</v>
      </c>
      <c r="D350" s="498"/>
      <c r="E350" s="357">
        <f>+C350/D351</f>
        <v>0.06</v>
      </c>
      <c r="F350" s="525"/>
      <c r="G350" s="525"/>
      <c r="H350" s="526"/>
    </row>
    <row r="351" spans="1:8" hidden="1" x14ac:dyDescent="0.3">
      <c r="D351" s="351">
        <f>SUM(C344:C350)</f>
        <v>50</v>
      </c>
    </row>
    <row r="352" spans="1:8" ht="16.2" thickBot="1" x14ac:dyDescent="0.3">
      <c r="A352" s="263" t="s">
        <v>1669</v>
      </c>
      <c r="B352" s="309" t="s">
        <v>1670</v>
      </c>
      <c r="C352" s="472"/>
      <c r="D352" s="473"/>
      <c r="E352" s="473"/>
      <c r="F352" s="473"/>
      <c r="G352" s="473"/>
      <c r="H352" s="474"/>
    </row>
    <row r="353" spans="1:8" ht="20.399999999999999" customHeight="1" x14ac:dyDescent="0.3">
      <c r="A353" s="475" t="s">
        <v>1668</v>
      </c>
      <c r="B353" s="310" t="s">
        <v>1672</v>
      </c>
      <c r="C353" s="322">
        <v>0</v>
      </c>
      <c r="D353" s="472">
        <f>SUM(C353:C356)</f>
        <v>50</v>
      </c>
      <c r="E353" s="348">
        <f>+C353/D353</f>
        <v>0</v>
      </c>
      <c r="F353" s="457"/>
      <c r="G353" s="457"/>
      <c r="H353" s="458"/>
    </row>
    <row r="354" spans="1:8" ht="20.399999999999999" customHeight="1" x14ac:dyDescent="0.3">
      <c r="A354" s="476"/>
      <c r="B354" s="311" t="s">
        <v>1673</v>
      </c>
      <c r="C354" s="323">
        <v>8</v>
      </c>
      <c r="D354" s="499"/>
      <c r="E354" s="349">
        <f>+C354/D353</f>
        <v>0.16</v>
      </c>
      <c r="F354" s="451"/>
      <c r="G354" s="451"/>
      <c r="H354" s="452"/>
    </row>
    <row r="355" spans="1:8" ht="20.399999999999999" customHeight="1" x14ac:dyDescent="0.3">
      <c r="A355" s="476"/>
      <c r="B355" s="311" t="s">
        <v>1674</v>
      </c>
      <c r="C355" s="323">
        <v>30</v>
      </c>
      <c r="D355" s="499"/>
      <c r="E355" s="349">
        <f>+C355/D353</f>
        <v>0.6</v>
      </c>
      <c r="F355" s="451"/>
      <c r="G355" s="451"/>
      <c r="H355" s="452"/>
    </row>
    <row r="356" spans="1:8" ht="20.399999999999999" customHeight="1" thickBot="1" x14ac:dyDescent="0.35">
      <c r="A356" s="492"/>
      <c r="B356" s="312" t="s">
        <v>1675</v>
      </c>
      <c r="C356" s="324">
        <v>12</v>
      </c>
      <c r="D356" s="500"/>
      <c r="E356" s="350">
        <f>+C356/D353</f>
        <v>0.24</v>
      </c>
      <c r="F356" s="451"/>
      <c r="G356" s="451"/>
      <c r="H356" s="452"/>
    </row>
    <row r="357" spans="1:8" ht="20.399999999999999" customHeight="1" x14ac:dyDescent="0.3">
      <c r="A357" s="478" t="s">
        <v>1676</v>
      </c>
      <c r="B357" s="325" t="s">
        <v>1683</v>
      </c>
      <c r="C357" s="269">
        <v>0</v>
      </c>
      <c r="D357" s="477">
        <f>SUM(C357:C360)</f>
        <v>50</v>
      </c>
      <c r="E357" s="270">
        <f>+C357/D357</f>
        <v>0</v>
      </c>
      <c r="F357" s="456"/>
      <c r="G357" s="457"/>
      <c r="H357" s="458"/>
    </row>
    <row r="358" spans="1:8" ht="20.399999999999999" customHeight="1" x14ac:dyDescent="0.3">
      <c r="A358" s="479"/>
      <c r="B358" s="311" t="s">
        <v>1684</v>
      </c>
      <c r="C358" s="272">
        <v>2</v>
      </c>
      <c r="D358" s="477"/>
      <c r="E358" s="273">
        <f>+C358/D357</f>
        <v>0.04</v>
      </c>
      <c r="F358" s="450"/>
      <c r="G358" s="451"/>
      <c r="H358" s="452"/>
    </row>
    <row r="359" spans="1:8" ht="20.399999999999999" customHeight="1" x14ac:dyDescent="0.3">
      <c r="A359" s="479"/>
      <c r="B359" s="311" t="s">
        <v>1685</v>
      </c>
      <c r="C359" s="272">
        <v>6</v>
      </c>
      <c r="D359" s="477"/>
      <c r="E359" s="273">
        <f>+C359/D357</f>
        <v>0.12</v>
      </c>
      <c r="F359" s="450"/>
      <c r="G359" s="451"/>
      <c r="H359" s="452"/>
    </row>
    <row r="360" spans="1:8" ht="20.399999999999999" customHeight="1" thickBot="1" x14ac:dyDescent="0.35">
      <c r="A360" s="480"/>
      <c r="B360" s="313" t="s">
        <v>1686</v>
      </c>
      <c r="C360" s="289">
        <v>42</v>
      </c>
      <c r="D360" s="477"/>
      <c r="E360" s="290">
        <f>+C360/D357</f>
        <v>0.84</v>
      </c>
      <c r="F360" s="450"/>
      <c r="G360" s="451"/>
      <c r="H360" s="452"/>
    </row>
    <row r="361" spans="1:8" ht="20.399999999999999" customHeight="1" x14ac:dyDescent="0.3">
      <c r="A361" s="481" t="s">
        <v>1677</v>
      </c>
      <c r="B361" s="310" t="s">
        <v>1703</v>
      </c>
      <c r="C361" s="285">
        <v>0</v>
      </c>
      <c r="D361" s="473">
        <f>SUM(C361:C364)</f>
        <v>50</v>
      </c>
      <c r="E361" s="286">
        <f>+C361/D361</f>
        <v>0</v>
      </c>
      <c r="F361" s="456"/>
      <c r="G361" s="457"/>
      <c r="H361" s="458"/>
    </row>
    <row r="362" spans="1:8" ht="20.399999999999999" customHeight="1" x14ac:dyDescent="0.3">
      <c r="A362" s="479"/>
      <c r="B362" s="311" t="s">
        <v>1688</v>
      </c>
      <c r="C362" s="272">
        <v>16</v>
      </c>
      <c r="D362" s="477"/>
      <c r="E362" s="273">
        <f>+C362/D361</f>
        <v>0.32</v>
      </c>
      <c r="F362" s="450"/>
      <c r="G362" s="451"/>
      <c r="H362" s="452"/>
    </row>
    <row r="363" spans="1:8" ht="20.399999999999999" customHeight="1" x14ac:dyDescent="0.3">
      <c r="A363" s="479"/>
      <c r="B363" s="311" t="s">
        <v>1689</v>
      </c>
      <c r="C363" s="272">
        <v>14</v>
      </c>
      <c r="D363" s="477"/>
      <c r="E363" s="273">
        <f>+C363/D361</f>
        <v>0.28000000000000003</v>
      </c>
      <c r="F363" s="450"/>
      <c r="G363" s="451"/>
      <c r="H363" s="452"/>
    </row>
    <row r="364" spans="1:8" ht="20.399999999999999" customHeight="1" thickBot="1" x14ac:dyDescent="0.35">
      <c r="A364" s="480"/>
      <c r="B364" s="313" t="s">
        <v>1690</v>
      </c>
      <c r="C364" s="289">
        <v>20</v>
      </c>
      <c r="D364" s="477"/>
      <c r="E364" s="290">
        <f>+C364/D361</f>
        <v>0.4</v>
      </c>
      <c r="F364" s="450"/>
      <c r="G364" s="451"/>
      <c r="H364" s="452"/>
    </row>
    <row r="365" spans="1:8" x14ac:dyDescent="0.3">
      <c r="A365" s="481" t="s">
        <v>1678</v>
      </c>
      <c r="B365" s="310" t="s">
        <v>1679</v>
      </c>
      <c r="C365" s="285">
        <v>0</v>
      </c>
      <c r="D365" s="473">
        <f>SUM(C365:C368)</f>
        <v>50</v>
      </c>
      <c r="E365" s="286">
        <f>+C365/D365</f>
        <v>0</v>
      </c>
      <c r="F365" s="456"/>
      <c r="G365" s="457"/>
      <c r="H365" s="458"/>
    </row>
    <row r="366" spans="1:8" ht="46.8" x14ac:dyDescent="0.3">
      <c r="A366" s="479"/>
      <c r="B366" s="314" t="s">
        <v>1680</v>
      </c>
      <c r="C366" s="272">
        <v>8</v>
      </c>
      <c r="D366" s="477"/>
      <c r="E366" s="273">
        <f>+C366/D365</f>
        <v>0.16</v>
      </c>
      <c r="F366" s="450"/>
      <c r="G366" s="451"/>
      <c r="H366" s="452"/>
    </row>
    <row r="367" spans="1:8" x14ac:dyDescent="0.3">
      <c r="A367" s="479"/>
      <c r="B367" s="311" t="s">
        <v>1681</v>
      </c>
      <c r="C367" s="272">
        <v>30</v>
      </c>
      <c r="D367" s="477"/>
      <c r="E367" s="273">
        <f>+C367/D365</f>
        <v>0.6</v>
      </c>
      <c r="F367" s="450"/>
      <c r="G367" s="451"/>
      <c r="H367" s="452"/>
    </row>
    <row r="368" spans="1:8" ht="16.2" thickBot="1" x14ac:dyDescent="0.35">
      <c r="A368" s="482"/>
      <c r="B368" s="312" t="s">
        <v>1682</v>
      </c>
      <c r="C368" s="275">
        <v>12</v>
      </c>
      <c r="D368" s="483"/>
      <c r="E368" s="276">
        <f>+C368/D365</f>
        <v>0.24</v>
      </c>
      <c r="F368" s="453"/>
      <c r="G368" s="454"/>
      <c r="H368" s="455"/>
    </row>
    <row r="372" spans="1:8" ht="16.2" thickBot="1" x14ac:dyDescent="0.35"/>
    <row r="373" spans="1:8" ht="16.2" thickBot="1" x14ac:dyDescent="0.35">
      <c r="A373" s="464" t="s">
        <v>1667</v>
      </c>
      <c r="B373" s="465"/>
      <c r="C373" s="465"/>
      <c r="D373" s="465"/>
      <c r="E373" s="465"/>
      <c r="F373" s="465"/>
      <c r="G373" s="465"/>
      <c r="H373" s="466"/>
    </row>
    <row r="374" spans="1:8" ht="47.4" thickBot="1" x14ac:dyDescent="0.3">
      <c r="A374" s="301" t="s">
        <v>1628</v>
      </c>
      <c r="B374" s="264" t="s">
        <v>1656</v>
      </c>
      <c r="C374" s="265" t="s">
        <v>1635</v>
      </c>
      <c r="D374" s="266" t="s">
        <v>1671</v>
      </c>
      <c r="E374" s="267" t="s">
        <v>1620</v>
      </c>
      <c r="F374" s="519" t="s">
        <v>1714</v>
      </c>
      <c r="G374" s="519"/>
      <c r="H374" s="520"/>
    </row>
    <row r="375" spans="1:8" ht="13.2" customHeight="1" x14ac:dyDescent="0.3">
      <c r="A375" s="508" t="s">
        <v>1692</v>
      </c>
      <c r="B375" s="268" t="s">
        <v>1630</v>
      </c>
      <c r="C375" s="333">
        <v>3</v>
      </c>
      <c r="D375" s="548">
        <f>SUM(C375:C380)</f>
        <v>45</v>
      </c>
      <c r="E375" s="363">
        <f>+C375/D381</f>
        <v>6.6666666666666666E-2</v>
      </c>
      <c r="F375" s="504"/>
      <c r="G375" s="457"/>
      <c r="H375" s="458"/>
    </row>
    <row r="376" spans="1:8" x14ac:dyDescent="0.3">
      <c r="A376" s="508"/>
      <c r="B376" s="271" t="s">
        <v>1631</v>
      </c>
      <c r="C376" s="328">
        <v>6</v>
      </c>
      <c r="D376" s="549"/>
      <c r="E376" s="364">
        <f>+C376/D381</f>
        <v>0.13333333333333333</v>
      </c>
      <c r="F376" s="505"/>
      <c r="G376" s="451"/>
      <c r="H376" s="452"/>
    </row>
    <row r="377" spans="1:8" x14ac:dyDescent="0.3">
      <c r="A377" s="508"/>
      <c r="B377" s="271" t="s">
        <v>1644</v>
      </c>
      <c r="C377" s="328">
        <v>7</v>
      </c>
      <c r="D377" s="549"/>
      <c r="E377" s="364">
        <f>+C377/D381</f>
        <v>0.15555555555555556</v>
      </c>
      <c r="F377" s="505"/>
      <c r="G377" s="451"/>
      <c r="H377" s="452"/>
    </row>
    <row r="378" spans="1:8" x14ac:dyDescent="0.3">
      <c r="A378" s="508"/>
      <c r="B378" s="271" t="s">
        <v>1633</v>
      </c>
      <c r="C378" s="328">
        <v>5</v>
      </c>
      <c r="D378" s="549"/>
      <c r="E378" s="364">
        <f>+C378/D381</f>
        <v>0.1111111111111111</v>
      </c>
      <c r="F378" s="505"/>
      <c r="G378" s="451"/>
      <c r="H378" s="452"/>
    </row>
    <row r="379" spans="1:8" ht="31.2" x14ac:dyDescent="0.3">
      <c r="A379" s="508"/>
      <c r="B379" s="271" t="s">
        <v>1665</v>
      </c>
      <c r="C379" s="328">
        <v>22</v>
      </c>
      <c r="D379" s="549"/>
      <c r="E379" s="364">
        <f>+C379/D381</f>
        <v>0.48888888888888887</v>
      </c>
      <c r="F379" s="505"/>
      <c r="G379" s="451"/>
      <c r="H379" s="452"/>
    </row>
    <row r="380" spans="1:8" ht="16.2" thickBot="1" x14ac:dyDescent="0.35">
      <c r="A380" s="509"/>
      <c r="B380" s="274" t="s">
        <v>1712</v>
      </c>
      <c r="C380" s="330">
        <v>2</v>
      </c>
      <c r="D380" s="550"/>
      <c r="E380" s="365">
        <f>+C380/D381</f>
        <v>4.4444444444444446E-2</v>
      </c>
      <c r="F380" s="506"/>
      <c r="G380" s="454"/>
      <c r="H380" s="455"/>
    </row>
    <row r="381" spans="1:8" hidden="1" x14ac:dyDescent="0.3">
      <c r="D381" s="351">
        <f>SUM(C375:C380)</f>
        <v>45</v>
      </c>
    </row>
    <row r="382" spans="1:8" ht="13.8" customHeight="1" thickBot="1" x14ac:dyDescent="0.3">
      <c r="A382" s="263" t="s">
        <v>1669</v>
      </c>
      <c r="B382" s="309" t="s">
        <v>1670</v>
      </c>
      <c r="C382" s="472"/>
      <c r="D382" s="473"/>
      <c r="E382" s="473"/>
      <c r="F382" s="473"/>
      <c r="G382" s="473"/>
      <c r="H382" s="474"/>
    </row>
    <row r="383" spans="1:8" ht="19.8" customHeight="1" x14ac:dyDescent="0.3">
      <c r="A383" s="475" t="s">
        <v>1668</v>
      </c>
      <c r="B383" s="310" t="s">
        <v>1672</v>
      </c>
      <c r="C383" s="366">
        <v>0</v>
      </c>
      <c r="D383" s="484">
        <f>SUM(C383:C386)</f>
        <v>45</v>
      </c>
      <c r="E383" s="367">
        <f>+C383/D383</f>
        <v>0</v>
      </c>
      <c r="F383" s="457"/>
      <c r="G383" s="457"/>
      <c r="H383" s="458"/>
    </row>
    <row r="384" spans="1:8" ht="19.8" customHeight="1" x14ac:dyDescent="0.3">
      <c r="A384" s="476"/>
      <c r="B384" s="311" t="s">
        <v>1673</v>
      </c>
      <c r="C384" s="368">
        <v>6</v>
      </c>
      <c r="D384" s="485"/>
      <c r="E384" s="369">
        <f>+C384/D383</f>
        <v>0.13333333333333333</v>
      </c>
      <c r="F384" s="451"/>
      <c r="G384" s="451"/>
      <c r="H384" s="452"/>
    </row>
    <row r="385" spans="1:8" ht="19.8" customHeight="1" x14ac:dyDescent="0.3">
      <c r="A385" s="476"/>
      <c r="B385" s="311" t="s">
        <v>1674</v>
      </c>
      <c r="C385" s="368">
        <v>25</v>
      </c>
      <c r="D385" s="485"/>
      <c r="E385" s="369">
        <f>+C385/D383</f>
        <v>0.55555555555555558</v>
      </c>
      <c r="F385" s="451"/>
      <c r="G385" s="451"/>
      <c r="H385" s="452"/>
    </row>
    <row r="386" spans="1:8" ht="19.8" customHeight="1" thickBot="1" x14ac:dyDescent="0.35">
      <c r="A386" s="492"/>
      <c r="B386" s="312" t="s">
        <v>1675</v>
      </c>
      <c r="C386" s="370">
        <v>14</v>
      </c>
      <c r="D386" s="486"/>
      <c r="E386" s="371">
        <f>+C386/D383</f>
        <v>0.31111111111111112</v>
      </c>
      <c r="F386" s="451"/>
      <c r="G386" s="451"/>
      <c r="H386" s="452"/>
    </row>
    <row r="387" spans="1:8" ht="19.8" customHeight="1" x14ac:dyDescent="0.3">
      <c r="A387" s="478" t="s">
        <v>1676</v>
      </c>
      <c r="B387" s="325" t="s">
        <v>1683</v>
      </c>
      <c r="C387" s="333">
        <v>0</v>
      </c>
      <c r="D387" s="485">
        <f>SUM(C387:C390)</f>
        <v>45</v>
      </c>
      <c r="E387" s="372">
        <f>+C387/D387</f>
        <v>0</v>
      </c>
      <c r="F387" s="456"/>
      <c r="G387" s="457"/>
      <c r="H387" s="458"/>
    </row>
    <row r="388" spans="1:8" ht="19.8" customHeight="1" x14ac:dyDescent="0.3">
      <c r="A388" s="479"/>
      <c r="B388" s="311" t="s">
        <v>1684</v>
      </c>
      <c r="C388" s="328">
        <v>0</v>
      </c>
      <c r="D388" s="485"/>
      <c r="E388" s="373">
        <f>+C388/D387</f>
        <v>0</v>
      </c>
      <c r="F388" s="450"/>
      <c r="G388" s="451"/>
      <c r="H388" s="452"/>
    </row>
    <row r="389" spans="1:8" ht="19.8" customHeight="1" x14ac:dyDescent="0.3">
      <c r="A389" s="479"/>
      <c r="B389" s="311" t="s">
        <v>1685</v>
      </c>
      <c r="C389" s="328">
        <v>6</v>
      </c>
      <c r="D389" s="485"/>
      <c r="E389" s="373">
        <f>+C389/D387</f>
        <v>0.13333333333333333</v>
      </c>
      <c r="F389" s="450"/>
      <c r="G389" s="451"/>
      <c r="H389" s="452"/>
    </row>
    <row r="390" spans="1:8" ht="19.8" customHeight="1" thickBot="1" x14ac:dyDescent="0.35">
      <c r="A390" s="480"/>
      <c r="B390" s="313" t="s">
        <v>1686</v>
      </c>
      <c r="C390" s="335">
        <v>39</v>
      </c>
      <c r="D390" s="485"/>
      <c r="E390" s="374">
        <f>+C390/D387</f>
        <v>0.8666666666666667</v>
      </c>
      <c r="F390" s="450"/>
      <c r="G390" s="451"/>
      <c r="H390" s="452"/>
    </row>
    <row r="391" spans="1:8" ht="19.8" customHeight="1" x14ac:dyDescent="0.3">
      <c r="A391" s="481" t="s">
        <v>1677</v>
      </c>
      <c r="B391" s="310" t="s">
        <v>1703</v>
      </c>
      <c r="C391" s="326">
        <v>0</v>
      </c>
      <c r="D391" s="484">
        <f>SUM(C391:C394)</f>
        <v>45</v>
      </c>
      <c r="E391" s="375">
        <f>+C391/D391</f>
        <v>0</v>
      </c>
      <c r="F391" s="456"/>
      <c r="G391" s="457"/>
      <c r="H391" s="458"/>
    </row>
    <row r="392" spans="1:8" ht="19.8" customHeight="1" x14ac:dyDescent="0.3">
      <c r="A392" s="479"/>
      <c r="B392" s="311" t="s">
        <v>1688</v>
      </c>
      <c r="C392" s="328">
        <v>13</v>
      </c>
      <c r="D392" s="485"/>
      <c r="E392" s="373">
        <f>+C392/D391</f>
        <v>0.28888888888888886</v>
      </c>
      <c r="F392" s="450"/>
      <c r="G392" s="451"/>
      <c r="H392" s="452"/>
    </row>
    <row r="393" spans="1:8" ht="19.8" customHeight="1" x14ac:dyDescent="0.3">
      <c r="A393" s="479"/>
      <c r="B393" s="311" t="s">
        <v>1689</v>
      </c>
      <c r="C393" s="328">
        <v>11</v>
      </c>
      <c r="D393" s="485"/>
      <c r="E393" s="373">
        <f>+C393/D391</f>
        <v>0.24444444444444444</v>
      </c>
      <c r="F393" s="450"/>
      <c r="G393" s="451"/>
      <c r="H393" s="452"/>
    </row>
    <row r="394" spans="1:8" ht="19.8" customHeight="1" thickBot="1" x14ac:dyDescent="0.35">
      <c r="A394" s="480"/>
      <c r="B394" s="313" t="s">
        <v>1690</v>
      </c>
      <c r="C394" s="335">
        <v>21</v>
      </c>
      <c r="D394" s="485"/>
      <c r="E394" s="374">
        <f>+C394/D391</f>
        <v>0.46666666666666667</v>
      </c>
      <c r="F394" s="450"/>
      <c r="G394" s="451"/>
      <c r="H394" s="452"/>
    </row>
    <row r="395" spans="1:8" x14ac:dyDescent="0.3">
      <c r="A395" s="481" t="s">
        <v>1678</v>
      </c>
      <c r="B395" s="310" t="s">
        <v>1679</v>
      </c>
      <c r="C395" s="326">
        <v>0</v>
      </c>
      <c r="D395" s="484">
        <f>SUM(C395:C398)</f>
        <v>45</v>
      </c>
      <c r="E395" s="375">
        <f>+C395/D395</f>
        <v>0</v>
      </c>
      <c r="F395" s="456"/>
      <c r="G395" s="457"/>
      <c r="H395" s="458"/>
    </row>
    <row r="396" spans="1:8" ht="46.8" x14ac:dyDescent="0.3">
      <c r="A396" s="479"/>
      <c r="B396" s="314" t="s">
        <v>1680</v>
      </c>
      <c r="C396" s="328">
        <v>6</v>
      </c>
      <c r="D396" s="485"/>
      <c r="E396" s="373">
        <f>+C396/D395</f>
        <v>0.13333333333333333</v>
      </c>
      <c r="F396" s="450"/>
      <c r="G396" s="451"/>
      <c r="H396" s="452"/>
    </row>
    <row r="397" spans="1:8" x14ac:dyDescent="0.3">
      <c r="A397" s="479"/>
      <c r="B397" s="311" t="s">
        <v>1681</v>
      </c>
      <c r="C397" s="328">
        <v>25</v>
      </c>
      <c r="D397" s="485"/>
      <c r="E397" s="373">
        <f>+C397/D395</f>
        <v>0.55555555555555558</v>
      </c>
      <c r="F397" s="450"/>
      <c r="G397" s="451"/>
      <c r="H397" s="452"/>
    </row>
    <row r="398" spans="1:8" ht="16.2" thickBot="1" x14ac:dyDescent="0.35">
      <c r="A398" s="482"/>
      <c r="B398" s="312" t="s">
        <v>1682</v>
      </c>
      <c r="C398" s="330">
        <v>14</v>
      </c>
      <c r="D398" s="486"/>
      <c r="E398" s="376">
        <f>+C398/D395</f>
        <v>0.31111111111111112</v>
      </c>
      <c r="F398" s="453"/>
      <c r="G398" s="454"/>
      <c r="H398" s="455"/>
    </row>
    <row r="403" spans="1:8" ht="16.2" thickBot="1" x14ac:dyDescent="0.35"/>
    <row r="404" spans="1:8" ht="16.2" thickBot="1" x14ac:dyDescent="0.35">
      <c r="A404" s="464" t="s">
        <v>1667</v>
      </c>
      <c r="B404" s="465"/>
      <c r="C404" s="465"/>
      <c r="D404" s="465"/>
      <c r="E404" s="465"/>
      <c r="F404" s="465"/>
      <c r="G404" s="465"/>
      <c r="H404" s="466"/>
    </row>
    <row r="405" spans="1:8" ht="47.4" thickBot="1" x14ac:dyDescent="0.3">
      <c r="A405" s="320" t="s">
        <v>1628</v>
      </c>
      <c r="B405" s="321" t="s">
        <v>1657</v>
      </c>
      <c r="C405" s="296" t="s">
        <v>1635</v>
      </c>
      <c r="D405" s="297" t="s">
        <v>1671</v>
      </c>
      <c r="E405" s="298" t="s">
        <v>1620</v>
      </c>
      <c r="F405" s="467" t="s">
        <v>1714</v>
      </c>
      <c r="G405" s="467"/>
      <c r="H405" s="468"/>
    </row>
    <row r="406" spans="1:8" ht="13.2" customHeight="1" x14ac:dyDescent="0.3">
      <c r="A406" s="507" t="s">
        <v>1692</v>
      </c>
      <c r="B406" s="358" t="s">
        <v>1630</v>
      </c>
      <c r="C406" s="340">
        <v>4</v>
      </c>
      <c r="D406" s="545">
        <f>SUM(C406:C412)</f>
        <v>52</v>
      </c>
      <c r="E406" s="353">
        <f>+C406/D413</f>
        <v>7.6923076923076927E-2</v>
      </c>
      <c r="F406" s="456"/>
      <c r="G406" s="457"/>
      <c r="H406" s="458"/>
    </row>
    <row r="407" spans="1:8" x14ac:dyDescent="0.3">
      <c r="A407" s="508"/>
      <c r="B407" s="359" t="s">
        <v>1631</v>
      </c>
      <c r="C407" s="342">
        <v>5</v>
      </c>
      <c r="D407" s="546"/>
      <c r="E407" s="355">
        <f>+C407/D413</f>
        <v>9.6153846153846159E-2</v>
      </c>
      <c r="F407" s="450"/>
      <c r="G407" s="451"/>
      <c r="H407" s="452"/>
    </row>
    <row r="408" spans="1:8" x14ac:dyDescent="0.3">
      <c r="A408" s="508"/>
      <c r="B408" s="359" t="s">
        <v>1643</v>
      </c>
      <c r="C408" s="342">
        <v>1</v>
      </c>
      <c r="D408" s="546"/>
      <c r="E408" s="355">
        <f>+C408/D413</f>
        <v>1.9230769230769232E-2</v>
      </c>
      <c r="F408" s="450"/>
      <c r="G408" s="451"/>
      <c r="H408" s="452"/>
    </row>
    <row r="409" spans="1:8" x14ac:dyDescent="0.3">
      <c r="A409" s="508"/>
      <c r="B409" s="359" t="s">
        <v>1644</v>
      </c>
      <c r="C409" s="342">
        <v>7</v>
      </c>
      <c r="D409" s="546"/>
      <c r="E409" s="355">
        <f>+C409/D413</f>
        <v>0.13461538461538461</v>
      </c>
      <c r="F409" s="450"/>
      <c r="G409" s="451"/>
      <c r="H409" s="452"/>
    </row>
    <row r="410" spans="1:8" x14ac:dyDescent="0.3">
      <c r="A410" s="508"/>
      <c r="B410" s="359" t="s">
        <v>1633</v>
      </c>
      <c r="C410" s="342">
        <v>5</v>
      </c>
      <c r="D410" s="546"/>
      <c r="E410" s="355">
        <f>+C410/D413</f>
        <v>9.6153846153846159E-2</v>
      </c>
      <c r="F410" s="450"/>
      <c r="G410" s="451"/>
      <c r="H410" s="452"/>
    </row>
    <row r="411" spans="1:8" ht="31.2" x14ac:dyDescent="0.3">
      <c r="A411" s="508"/>
      <c r="B411" s="359" t="s">
        <v>1665</v>
      </c>
      <c r="C411" s="342">
        <v>28</v>
      </c>
      <c r="D411" s="546"/>
      <c r="E411" s="355">
        <f>+C411/D413</f>
        <v>0.53846153846153844</v>
      </c>
      <c r="F411" s="450"/>
      <c r="G411" s="451"/>
      <c r="H411" s="452"/>
    </row>
    <row r="412" spans="1:8" ht="16.2" thickBot="1" x14ac:dyDescent="0.35">
      <c r="A412" s="509"/>
      <c r="B412" s="360" t="s">
        <v>1712</v>
      </c>
      <c r="C412" s="344">
        <v>2</v>
      </c>
      <c r="D412" s="547"/>
      <c r="E412" s="357">
        <f>+C412/D413</f>
        <v>3.8461538461538464E-2</v>
      </c>
      <c r="F412" s="453"/>
      <c r="G412" s="454"/>
      <c r="H412" s="455"/>
    </row>
    <row r="413" spans="1:8" ht="10.8" hidden="1" customHeight="1" x14ac:dyDescent="0.3">
      <c r="D413" s="351">
        <f>SUM(C406:C412)</f>
        <v>52</v>
      </c>
    </row>
    <row r="414" spans="1:8" ht="13.8" customHeight="1" thickBot="1" x14ac:dyDescent="0.3">
      <c r="A414" s="263" t="s">
        <v>1669</v>
      </c>
      <c r="B414" s="309" t="s">
        <v>1670</v>
      </c>
      <c r="C414" s="472"/>
      <c r="D414" s="473"/>
      <c r="E414" s="473"/>
      <c r="F414" s="473"/>
      <c r="G414" s="473"/>
      <c r="H414" s="474"/>
    </row>
    <row r="415" spans="1:8" ht="16.2" customHeight="1" x14ac:dyDescent="0.3">
      <c r="A415" s="475" t="s">
        <v>1668</v>
      </c>
      <c r="B415" s="310" t="s">
        <v>1672</v>
      </c>
      <c r="C415" s="322">
        <v>0</v>
      </c>
      <c r="D415" s="472">
        <f>SUM(C415:C418)</f>
        <v>52</v>
      </c>
      <c r="E415" s="348">
        <f>+C415/D415</f>
        <v>0</v>
      </c>
      <c r="F415" s="457"/>
      <c r="G415" s="457"/>
      <c r="H415" s="458"/>
    </row>
    <row r="416" spans="1:8" ht="16.2" customHeight="1" x14ac:dyDescent="0.3">
      <c r="A416" s="476"/>
      <c r="B416" s="311" t="s">
        <v>1673</v>
      </c>
      <c r="C416" s="323">
        <v>8</v>
      </c>
      <c r="D416" s="499"/>
      <c r="E416" s="349">
        <f>+C416/D415</f>
        <v>0.15384615384615385</v>
      </c>
      <c r="F416" s="451"/>
      <c r="G416" s="451"/>
      <c r="H416" s="452"/>
    </row>
    <row r="417" spans="1:8" ht="16.2" customHeight="1" x14ac:dyDescent="0.3">
      <c r="A417" s="476"/>
      <c r="B417" s="311" t="s">
        <v>1674</v>
      </c>
      <c r="C417" s="323">
        <v>35</v>
      </c>
      <c r="D417" s="499"/>
      <c r="E417" s="349">
        <f>+C417/D415</f>
        <v>0.67307692307692313</v>
      </c>
      <c r="F417" s="451"/>
      <c r="G417" s="451"/>
      <c r="H417" s="452"/>
    </row>
    <row r="418" spans="1:8" ht="16.2" customHeight="1" thickBot="1" x14ac:dyDescent="0.35">
      <c r="A418" s="492"/>
      <c r="B418" s="312" t="s">
        <v>1675</v>
      </c>
      <c r="C418" s="324">
        <v>9</v>
      </c>
      <c r="D418" s="500"/>
      <c r="E418" s="350">
        <f>+C418/D415</f>
        <v>0.17307692307692307</v>
      </c>
      <c r="F418" s="451"/>
      <c r="G418" s="451"/>
      <c r="H418" s="452"/>
    </row>
    <row r="419" spans="1:8" ht="16.2" customHeight="1" x14ac:dyDescent="0.3">
      <c r="A419" s="478" t="s">
        <v>1676</v>
      </c>
      <c r="B419" s="325" t="s">
        <v>1683</v>
      </c>
      <c r="C419" s="269">
        <v>0</v>
      </c>
      <c r="D419" s="477">
        <f>SUM(C419:C422)</f>
        <v>52</v>
      </c>
      <c r="E419" s="270">
        <f>+C419/D419</f>
        <v>0</v>
      </c>
      <c r="F419" s="456"/>
      <c r="G419" s="457"/>
      <c r="H419" s="458"/>
    </row>
    <row r="420" spans="1:8" ht="16.2" customHeight="1" x14ac:dyDescent="0.3">
      <c r="A420" s="479"/>
      <c r="B420" s="311" t="s">
        <v>1684</v>
      </c>
      <c r="C420" s="272">
        <v>0</v>
      </c>
      <c r="D420" s="477"/>
      <c r="E420" s="273">
        <f>+C420/D419</f>
        <v>0</v>
      </c>
      <c r="F420" s="450"/>
      <c r="G420" s="451"/>
      <c r="H420" s="452"/>
    </row>
    <row r="421" spans="1:8" ht="16.2" customHeight="1" x14ac:dyDescent="0.3">
      <c r="A421" s="479"/>
      <c r="B421" s="311" t="s">
        <v>1685</v>
      </c>
      <c r="C421" s="272">
        <v>9</v>
      </c>
      <c r="D421" s="477"/>
      <c r="E421" s="273">
        <f>+C421/D419</f>
        <v>0.17307692307692307</v>
      </c>
      <c r="F421" s="450"/>
      <c r="G421" s="451"/>
      <c r="H421" s="452"/>
    </row>
    <row r="422" spans="1:8" ht="16.2" customHeight="1" thickBot="1" x14ac:dyDescent="0.35">
      <c r="A422" s="480"/>
      <c r="B422" s="313" t="s">
        <v>1686</v>
      </c>
      <c r="C422" s="289">
        <v>43</v>
      </c>
      <c r="D422" s="477"/>
      <c r="E422" s="290">
        <f>+C422/D419</f>
        <v>0.82692307692307687</v>
      </c>
      <c r="F422" s="450"/>
      <c r="G422" s="451"/>
      <c r="H422" s="452"/>
    </row>
    <row r="423" spans="1:8" ht="16.2" customHeight="1" x14ac:dyDescent="0.3">
      <c r="A423" s="481" t="s">
        <v>1677</v>
      </c>
      <c r="B423" s="310" t="s">
        <v>1703</v>
      </c>
      <c r="C423" s="285">
        <v>0</v>
      </c>
      <c r="D423" s="473">
        <f>SUM(C423:C426)</f>
        <v>52</v>
      </c>
      <c r="E423" s="286">
        <f>+C423/D423</f>
        <v>0</v>
      </c>
      <c r="F423" s="456"/>
      <c r="G423" s="457"/>
      <c r="H423" s="458"/>
    </row>
    <row r="424" spans="1:8" ht="16.2" customHeight="1" x14ac:dyDescent="0.3">
      <c r="A424" s="479"/>
      <c r="B424" s="311" t="s">
        <v>1688</v>
      </c>
      <c r="C424" s="272">
        <v>12</v>
      </c>
      <c r="D424" s="477"/>
      <c r="E424" s="273">
        <f>+C424/D423</f>
        <v>0.23076923076923078</v>
      </c>
      <c r="F424" s="450"/>
      <c r="G424" s="451"/>
      <c r="H424" s="452"/>
    </row>
    <row r="425" spans="1:8" ht="16.2" customHeight="1" x14ac:dyDescent="0.3">
      <c r="A425" s="479"/>
      <c r="B425" s="311" t="s">
        <v>1689</v>
      </c>
      <c r="C425" s="272">
        <v>27</v>
      </c>
      <c r="D425" s="477"/>
      <c r="E425" s="273">
        <f>+C425/D423</f>
        <v>0.51923076923076927</v>
      </c>
      <c r="F425" s="450"/>
      <c r="G425" s="451"/>
      <c r="H425" s="452"/>
    </row>
    <row r="426" spans="1:8" ht="16.2" customHeight="1" thickBot="1" x14ac:dyDescent="0.35">
      <c r="A426" s="480"/>
      <c r="B426" s="313" t="s">
        <v>1690</v>
      </c>
      <c r="C426" s="289">
        <v>13</v>
      </c>
      <c r="D426" s="477"/>
      <c r="E426" s="290">
        <f>+C426/D423</f>
        <v>0.25</v>
      </c>
      <c r="F426" s="450"/>
      <c r="G426" s="451"/>
      <c r="H426" s="452"/>
    </row>
    <row r="427" spans="1:8" ht="16.2" customHeight="1" x14ac:dyDescent="0.3">
      <c r="A427" s="481" t="s">
        <v>1678</v>
      </c>
      <c r="B427" s="310" t="s">
        <v>1679</v>
      </c>
      <c r="C427" s="285">
        <v>0</v>
      </c>
      <c r="D427" s="473">
        <f>SUM(C427:C430)</f>
        <v>52</v>
      </c>
      <c r="E427" s="286">
        <f>+C427/D427</f>
        <v>0</v>
      </c>
      <c r="F427" s="456"/>
      <c r="G427" s="457"/>
      <c r="H427" s="458"/>
    </row>
    <row r="428" spans="1:8" ht="46.8" x14ac:dyDescent="0.3">
      <c r="A428" s="479"/>
      <c r="B428" s="314" t="s">
        <v>1680</v>
      </c>
      <c r="C428" s="272">
        <v>9</v>
      </c>
      <c r="D428" s="477"/>
      <c r="E428" s="273">
        <f>+C428/D427</f>
        <v>0.17307692307692307</v>
      </c>
      <c r="F428" s="450"/>
      <c r="G428" s="451"/>
      <c r="H428" s="452"/>
    </row>
    <row r="429" spans="1:8" ht="16.2" customHeight="1" x14ac:dyDescent="0.3">
      <c r="A429" s="479"/>
      <c r="B429" s="311" t="s">
        <v>1681</v>
      </c>
      <c r="C429" s="272">
        <v>34</v>
      </c>
      <c r="D429" s="477"/>
      <c r="E429" s="273">
        <f>+C429/D427</f>
        <v>0.65384615384615385</v>
      </c>
      <c r="F429" s="450"/>
      <c r="G429" s="451"/>
      <c r="H429" s="452"/>
    </row>
    <row r="430" spans="1:8" ht="16.2" customHeight="1" thickBot="1" x14ac:dyDescent="0.35">
      <c r="A430" s="482"/>
      <c r="B430" s="312" t="s">
        <v>1682</v>
      </c>
      <c r="C430" s="275">
        <v>9</v>
      </c>
      <c r="D430" s="483"/>
      <c r="E430" s="276">
        <f>+C430/D427</f>
        <v>0.17307692307692307</v>
      </c>
      <c r="F430" s="453"/>
      <c r="G430" s="454"/>
      <c r="H430" s="455"/>
    </row>
    <row r="431" spans="1:8" ht="10.8" customHeight="1" x14ac:dyDescent="0.3"/>
    <row r="432" spans="1:8" ht="10.8" customHeight="1" x14ac:dyDescent="0.3"/>
    <row r="433" spans="1:8" ht="16.2" thickBot="1" x14ac:dyDescent="0.35">
      <c r="E433" s="377"/>
    </row>
    <row r="434" spans="1:8" ht="16.2" thickBot="1" x14ac:dyDescent="0.35">
      <c r="A434" s="464" t="s">
        <v>1667</v>
      </c>
      <c r="B434" s="465"/>
      <c r="C434" s="465"/>
      <c r="D434" s="465"/>
      <c r="E434" s="465"/>
      <c r="F434" s="465"/>
      <c r="G434" s="465"/>
      <c r="H434" s="466"/>
    </row>
    <row r="435" spans="1:8" ht="47.4" thickBot="1" x14ac:dyDescent="0.3">
      <c r="A435" s="320" t="s">
        <v>1628</v>
      </c>
      <c r="B435" s="321" t="s">
        <v>1663</v>
      </c>
      <c r="C435" s="296" t="s">
        <v>1635</v>
      </c>
      <c r="D435" s="297" t="s">
        <v>1671</v>
      </c>
      <c r="E435" s="298" t="s">
        <v>1620</v>
      </c>
      <c r="F435" s="467" t="s">
        <v>1714</v>
      </c>
      <c r="G435" s="467"/>
      <c r="H435" s="468"/>
    </row>
    <row r="436" spans="1:8" ht="13.2" customHeight="1" x14ac:dyDescent="0.3">
      <c r="A436" s="507" t="s">
        <v>1692</v>
      </c>
      <c r="B436" s="352" t="s">
        <v>1630</v>
      </c>
      <c r="C436" s="340">
        <v>2</v>
      </c>
      <c r="D436" s="496">
        <f>SUM(C436:C442)</f>
        <v>35</v>
      </c>
      <c r="E436" s="353">
        <f>+C436/D443</f>
        <v>5.7142857142857141E-2</v>
      </c>
      <c r="F436" s="537"/>
      <c r="G436" s="537"/>
      <c r="H436" s="538"/>
    </row>
    <row r="437" spans="1:8" x14ac:dyDescent="0.3">
      <c r="A437" s="508"/>
      <c r="B437" s="354" t="s">
        <v>1631</v>
      </c>
      <c r="C437" s="342">
        <v>5</v>
      </c>
      <c r="D437" s="497"/>
      <c r="E437" s="355">
        <f>+C437/D443</f>
        <v>0.14285714285714285</v>
      </c>
      <c r="F437" s="523"/>
      <c r="G437" s="523"/>
      <c r="H437" s="524"/>
    </row>
    <row r="438" spans="1:8" x14ac:dyDescent="0.3">
      <c r="A438" s="508"/>
      <c r="B438" s="354" t="s">
        <v>1643</v>
      </c>
      <c r="C438" s="342">
        <v>1</v>
      </c>
      <c r="D438" s="497"/>
      <c r="E438" s="355">
        <f>+C438/D443</f>
        <v>2.8571428571428571E-2</v>
      </c>
      <c r="F438" s="523"/>
      <c r="G438" s="523"/>
      <c r="H438" s="524"/>
    </row>
    <row r="439" spans="1:8" x14ac:dyDescent="0.3">
      <c r="A439" s="508"/>
      <c r="B439" s="354" t="s">
        <v>1644</v>
      </c>
      <c r="C439" s="342">
        <v>5</v>
      </c>
      <c r="D439" s="497"/>
      <c r="E439" s="355">
        <f>+C439/D443</f>
        <v>0.14285714285714285</v>
      </c>
      <c r="F439" s="523"/>
      <c r="G439" s="523"/>
      <c r="H439" s="524"/>
    </row>
    <row r="440" spans="1:8" x14ac:dyDescent="0.3">
      <c r="A440" s="508"/>
      <c r="B440" s="354" t="s">
        <v>1633</v>
      </c>
      <c r="C440" s="342">
        <v>7</v>
      </c>
      <c r="D440" s="497"/>
      <c r="E440" s="355">
        <f>+C440/D443</f>
        <v>0.2</v>
      </c>
      <c r="F440" s="523"/>
      <c r="G440" s="523"/>
      <c r="H440" s="524"/>
    </row>
    <row r="441" spans="1:8" ht="31.2" x14ac:dyDescent="0.3">
      <c r="A441" s="508"/>
      <c r="B441" s="354" t="s">
        <v>1665</v>
      </c>
      <c r="C441" s="342">
        <v>14</v>
      </c>
      <c r="D441" s="497"/>
      <c r="E441" s="355">
        <f>+C441/D443</f>
        <v>0.4</v>
      </c>
      <c r="F441" s="523"/>
      <c r="G441" s="523"/>
      <c r="H441" s="524"/>
    </row>
    <row r="442" spans="1:8" ht="16.2" thickBot="1" x14ac:dyDescent="0.35">
      <c r="A442" s="509"/>
      <c r="B442" s="356" t="s">
        <v>1712</v>
      </c>
      <c r="C442" s="344">
        <v>1</v>
      </c>
      <c r="D442" s="498"/>
      <c r="E442" s="357">
        <f>+C442/D443</f>
        <v>2.8571428571428571E-2</v>
      </c>
      <c r="F442" s="525"/>
      <c r="G442" s="525"/>
      <c r="H442" s="526"/>
    </row>
    <row r="443" spans="1:8" ht="16.2" hidden="1" thickBot="1" x14ac:dyDescent="0.35">
      <c r="D443" s="351">
        <f>SUM(C436:C442)</f>
        <v>35</v>
      </c>
    </row>
    <row r="444" spans="1:8" ht="13.8" customHeight="1" thickBot="1" x14ac:dyDescent="0.3">
      <c r="A444" s="263" t="s">
        <v>1669</v>
      </c>
      <c r="B444" s="309" t="s">
        <v>1670</v>
      </c>
      <c r="C444" s="472"/>
      <c r="D444" s="473"/>
      <c r="E444" s="473"/>
      <c r="F444" s="473"/>
      <c r="G444" s="473"/>
      <c r="H444" s="474"/>
    </row>
    <row r="445" spans="1:8" ht="18" customHeight="1" x14ac:dyDescent="0.3">
      <c r="A445" s="475" t="s">
        <v>1668</v>
      </c>
      <c r="B445" s="310" t="s">
        <v>1672</v>
      </c>
      <c r="C445" s="322">
        <v>0</v>
      </c>
      <c r="D445" s="472">
        <f>SUM(C445:C448)</f>
        <v>35</v>
      </c>
      <c r="E445" s="348">
        <f>+C445/D445</f>
        <v>0</v>
      </c>
      <c r="F445" s="457"/>
      <c r="G445" s="457"/>
      <c r="H445" s="458"/>
    </row>
    <row r="446" spans="1:8" ht="18" customHeight="1" x14ac:dyDescent="0.3">
      <c r="A446" s="476"/>
      <c r="B446" s="311" t="s">
        <v>1673</v>
      </c>
      <c r="C446" s="323">
        <v>4</v>
      </c>
      <c r="D446" s="499"/>
      <c r="E446" s="349">
        <f>+C446/D445</f>
        <v>0.11428571428571428</v>
      </c>
      <c r="F446" s="451"/>
      <c r="G446" s="451"/>
      <c r="H446" s="452"/>
    </row>
    <row r="447" spans="1:8" ht="18" customHeight="1" x14ac:dyDescent="0.3">
      <c r="A447" s="476"/>
      <c r="B447" s="311" t="s">
        <v>1674</v>
      </c>
      <c r="C447" s="323">
        <v>19</v>
      </c>
      <c r="D447" s="499"/>
      <c r="E447" s="349">
        <f>+C447/D445</f>
        <v>0.54285714285714282</v>
      </c>
      <c r="F447" s="451"/>
      <c r="G447" s="451"/>
      <c r="H447" s="452"/>
    </row>
    <row r="448" spans="1:8" ht="18" customHeight="1" thickBot="1" x14ac:dyDescent="0.35">
      <c r="A448" s="492"/>
      <c r="B448" s="312" t="s">
        <v>1675</v>
      </c>
      <c r="C448" s="324">
        <v>12</v>
      </c>
      <c r="D448" s="500"/>
      <c r="E448" s="350">
        <f>+C448/D445</f>
        <v>0.34285714285714286</v>
      </c>
      <c r="F448" s="451"/>
      <c r="G448" s="451"/>
      <c r="H448" s="452"/>
    </row>
    <row r="449" spans="1:8" ht="18" customHeight="1" x14ac:dyDescent="0.3">
      <c r="A449" s="478" t="s">
        <v>1676</v>
      </c>
      <c r="B449" s="325" t="s">
        <v>1683</v>
      </c>
      <c r="C449" s="269">
        <v>0</v>
      </c>
      <c r="D449" s="477">
        <f>SUM(C449:C452)</f>
        <v>35</v>
      </c>
      <c r="E449" s="270">
        <f>+C449/D449</f>
        <v>0</v>
      </c>
      <c r="F449" s="456"/>
      <c r="G449" s="457"/>
      <c r="H449" s="458"/>
    </row>
    <row r="450" spans="1:8" ht="18" customHeight="1" x14ac:dyDescent="0.3">
      <c r="A450" s="479"/>
      <c r="B450" s="311" t="s">
        <v>1684</v>
      </c>
      <c r="C450" s="272">
        <v>1</v>
      </c>
      <c r="D450" s="477"/>
      <c r="E450" s="273">
        <f>+C450/D449</f>
        <v>2.8571428571428571E-2</v>
      </c>
      <c r="F450" s="450"/>
      <c r="G450" s="451"/>
      <c r="H450" s="452"/>
    </row>
    <row r="451" spans="1:8" ht="18" customHeight="1" x14ac:dyDescent="0.3">
      <c r="A451" s="479"/>
      <c r="B451" s="311" t="s">
        <v>1685</v>
      </c>
      <c r="C451" s="272">
        <v>4</v>
      </c>
      <c r="D451" s="477"/>
      <c r="E451" s="273">
        <f>+C451/D449</f>
        <v>0.11428571428571428</v>
      </c>
      <c r="F451" s="450"/>
      <c r="G451" s="451"/>
      <c r="H451" s="452"/>
    </row>
    <row r="452" spans="1:8" ht="18" customHeight="1" thickBot="1" x14ac:dyDescent="0.35">
      <c r="A452" s="480"/>
      <c r="B452" s="313" t="s">
        <v>1686</v>
      </c>
      <c r="C452" s="289">
        <v>30</v>
      </c>
      <c r="D452" s="477"/>
      <c r="E452" s="290">
        <f>+C452/D449</f>
        <v>0.8571428571428571</v>
      </c>
      <c r="F452" s="450"/>
      <c r="G452" s="451"/>
      <c r="H452" s="452"/>
    </row>
    <row r="453" spans="1:8" ht="18" customHeight="1" x14ac:dyDescent="0.3">
      <c r="A453" s="481" t="s">
        <v>1677</v>
      </c>
      <c r="B453" s="310" t="s">
        <v>1703</v>
      </c>
      <c r="C453" s="285">
        <v>0</v>
      </c>
      <c r="D453" s="473">
        <f>SUM(C453:C456)</f>
        <v>35</v>
      </c>
      <c r="E453" s="286">
        <f>+C453/D453</f>
        <v>0</v>
      </c>
      <c r="F453" s="456"/>
      <c r="G453" s="457"/>
      <c r="H453" s="458"/>
    </row>
    <row r="454" spans="1:8" ht="18" customHeight="1" x14ac:dyDescent="0.3">
      <c r="A454" s="479"/>
      <c r="B454" s="311" t="s">
        <v>1688</v>
      </c>
      <c r="C454" s="272">
        <v>7</v>
      </c>
      <c r="D454" s="477"/>
      <c r="E454" s="273">
        <f>+C454/D453</f>
        <v>0.2</v>
      </c>
      <c r="F454" s="450"/>
      <c r="G454" s="451"/>
      <c r="H454" s="452"/>
    </row>
    <row r="455" spans="1:8" ht="18" customHeight="1" x14ac:dyDescent="0.3">
      <c r="A455" s="479"/>
      <c r="B455" s="311" t="s">
        <v>1689</v>
      </c>
      <c r="C455" s="272">
        <v>7</v>
      </c>
      <c r="D455" s="477"/>
      <c r="E455" s="273">
        <f>+C455/D453</f>
        <v>0.2</v>
      </c>
      <c r="F455" s="450"/>
      <c r="G455" s="451"/>
      <c r="H455" s="452"/>
    </row>
    <row r="456" spans="1:8" ht="18" customHeight="1" thickBot="1" x14ac:dyDescent="0.35">
      <c r="A456" s="480"/>
      <c r="B456" s="313" t="s">
        <v>1690</v>
      </c>
      <c r="C456" s="289">
        <v>21</v>
      </c>
      <c r="D456" s="477"/>
      <c r="E456" s="290">
        <f>+C456/D453</f>
        <v>0.6</v>
      </c>
      <c r="F456" s="450"/>
      <c r="G456" s="451"/>
      <c r="H456" s="452"/>
    </row>
    <row r="457" spans="1:8" ht="18" customHeight="1" x14ac:dyDescent="0.3">
      <c r="A457" s="481" t="s">
        <v>1678</v>
      </c>
      <c r="B457" s="310" t="s">
        <v>1679</v>
      </c>
      <c r="C457" s="285">
        <v>0</v>
      </c>
      <c r="D457" s="473">
        <f>SUM(C457:C460)</f>
        <v>35</v>
      </c>
      <c r="E457" s="286">
        <f>+C457/D457</f>
        <v>0</v>
      </c>
      <c r="F457" s="456"/>
      <c r="G457" s="457"/>
      <c r="H457" s="458"/>
    </row>
    <row r="458" spans="1:8" ht="46.8" x14ac:dyDescent="0.3">
      <c r="A458" s="479"/>
      <c r="B458" s="314" t="s">
        <v>1680</v>
      </c>
      <c r="C458" s="272">
        <v>4</v>
      </c>
      <c r="D458" s="477"/>
      <c r="E458" s="273">
        <f>+C458/D457</f>
        <v>0.11428571428571428</v>
      </c>
      <c r="F458" s="450"/>
      <c r="G458" s="451"/>
      <c r="H458" s="452"/>
    </row>
    <row r="459" spans="1:8" ht="18" customHeight="1" x14ac:dyDescent="0.3">
      <c r="A459" s="479"/>
      <c r="B459" s="311" t="s">
        <v>1681</v>
      </c>
      <c r="C459" s="272">
        <v>19</v>
      </c>
      <c r="D459" s="477"/>
      <c r="E459" s="273">
        <f>+C459/D457</f>
        <v>0.54285714285714282</v>
      </c>
      <c r="F459" s="450"/>
      <c r="G459" s="451"/>
      <c r="H459" s="452"/>
    </row>
    <row r="460" spans="1:8" ht="18" customHeight="1" thickBot="1" x14ac:dyDescent="0.35">
      <c r="A460" s="482"/>
      <c r="B460" s="312" t="s">
        <v>1682</v>
      </c>
      <c r="C460" s="275">
        <v>12</v>
      </c>
      <c r="D460" s="483"/>
      <c r="E460" s="276">
        <f>+C460/D457</f>
        <v>0.34285714285714286</v>
      </c>
      <c r="F460" s="453"/>
      <c r="G460" s="454"/>
      <c r="H460" s="455"/>
    </row>
    <row r="461" spans="1:8" ht="13.8" customHeight="1" x14ac:dyDescent="0.3"/>
    <row r="463" spans="1:8" ht="16.2" thickBot="1" x14ac:dyDescent="0.35"/>
    <row r="464" spans="1:8" ht="16.2" thickBot="1" x14ac:dyDescent="0.35">
      <c r="A464" s="464" t="s">
        <v>1667</v>
      </c>
      <c r="B464" s="465"/>
      <c r="C464" s="465"/>
      <c r="D464" s="465"/>
      <c r="E464" s="465"/>
      <c r="F464" s="465"/>
      <c r="G464" s="465"/>
      <c r="H464" s="466"/>
    </row>
    <row r="465" spans="1:8" ht="47.4" thickBot="1" x14ac:dyDescent="0.3">
      <c r="A465" s="320" t="s">
        <v>1628</v>
      </c>
      <c r="B465" s="321" t="s">
        <v>1658</v>
      </c>
      <c r="C465" s="296" t="s">
        <v>1635</v>
      </c>
      <c r="D465" s="297" t="s">
        <v>1671</v>
      </c>
      <c r="E465" s="298" t="s">
        <v>1620</v>
      </c>
      <c r="F465" s="467" t="s">
        <v>1714</v>
      </c>
      <c r="G465" s="467"/>
      <c r="H465" s="468"/>
    </row>
    <row r="466" spans="1:8" ht="13.2" customHeight="1" x14ac:dyDescent="0.3">
      <c r="A466" s="507" t="s">
        <v>1692</v>
      </c>
      <c r="B466" s="299" t="s">
        <v>1630</v>
      </c>
      <c r="C466" s="285">
        <v>2</v>
      </c>
      <c r="D466" s="545">
        <f>SUM(C466:C471)</f>
        <v>32</v>
      </c>
      <c r="E466" s="353">
        <f>+C466/D472</f>
        <v>6.25E-2</v>
      </c>
      <c r="F466" s="456"/>
      <c r="G466" s="457"/>
      <c r="H466" s="458"/>
    </row>
    <row r="467" spans="1:8" x14ac:dyDescent="0.3">
      <c r="A467" s="508"/>
      <c r="B467" s="271" t="s">
        <v>1631</v>
      </c>
      <c r="C467" s="272">
        <v>4</v>
      </c>
      <c r="D467" s="546"/>
      <c r="E467" s="355">
        <f>+C467/D472</f>
        <v>0.125</v>
      </c>
      <c r="F467" s="450"/>
      <c r="G467" s="451"/>
      <c r="H467" s="452"/>
    </row>
    <row r="468" spans="1:8" x14ac:dyDescent="0.3">
      <c r="A468" s="508"/>
      <c r="B468" s="271" t="s">
        <v>1644</v>
      </c>
      <c r="C468" s="272">
        <v>5</v>
      </c>
      <c r="D468" s="546"/>
      <c r="E468" s="355">
        <f>+C468/D472</f>
        <v>0.15625</v>
      </c>
      <c r="F468" s="450"/>
      <c r="G468" s="451"/>
      <c r="H468" s="452"/>
    </row>
    <row r="469" spans="1:8" x14ac:dyDescent="0.3">
      <c r="A469" s="508"/>
      <c r="B469" s="271" t="s">
        <v>1633</v>
      </c>
      <c r="C469" s="272">
        <v>7</v>
      </c>
      <c r="D469" s="546"/>
      <c r="E469" s="355">
        <f>+C469/D472</f>
        <v>0.21875</v>
      </c>
      <c r="F469" s="450"/>
      <c r="G469" s="451"/>
      <c r="H469" s="452"/>
    </row>
    <row r="470" spans="1:8" ht="31.2" x14ac:dyDescent="0.3">
      <c r="A470" s="508"/>
      <c r="B470" s="271" t="s">
        <v>1665</v>
      </c>
      <c r="C470" s="272">
        <v>13</v>
      </c>
      <c r="D470" s="546"/>
      <c r="E470" s="355">
        <f>+C470/D472</f>
        <v>0.40625</v>
      </c>
      <c r="F470" s="450"/>
      <c r="G470" s="451"/>
      <c r="H470" s="452"/>
    </row>
    <row r="471" spans="1:8" ht="16.2" thickBot="1" x14ac:dyDescent="0.35">
      <c r="A471" s="508"/>
      <c r="B471" s="274" t="s">
        <v>1712</v>
      </c>
      <c r="C471" s="275">
        <v>1</v>
      </c>
      <c r="D471" s="547"/>
      <c r="E471" s="357">
        <f>+C471/D472</f>
        <v>3.125E-2</v>
      </c>
      <c r="F471" s="453"/>
      <c r="G471" s="454"/>
      <c r="H471" s="455"/>
    </row>
    <row r="472" spans="1:8" hidden="1" x14ac:dyDescent="0.3">
      <c r="D472" s="351">
        <f>SUM(C466:C471)</f>
        <v>32</v>
      </c>
    </row>
    <row r="473" spans="1:8" ht="16.2" thickBot="1" x14ac:dyDescent="0.3">
      <c r="A473" s="263" t="s">
        <v>1669</v>
      </c>
      <c r="B473" s="309" t="s">
        <v>1670</v>
      </c>
      <c r="C473" s="472"/>
      <c r="D473" s="473"/>
      <c r="E473" s="473"/>
      <c r="F473" s="473"/>
      <c r="G473" s="473"/>
      <c r="H473" s="474"/>
    </row>
    <row r="474" spans="1:8" ht="19.2" customHeight="1" x14ac:dyDescent="0.3">
      <c r="A474" s="475" t="s">
        <v>1668</v>
      </c>
      <c r="B474" s="310" t="s">
        <v>1672</v>
      </c>
      <c r="C474" s="322">
        <v>0</v>
      </c>
      <c r="D474" s="472">
        <f>SUM(C474:C477)</f>
        <v>32</v>
      </c>
      <c r="E474" s="348">
        <f>+C474/D474</f>
        <v>0</v>
      </c>
      <c r="F474" s="457"/>
      <c r="G474" s="457"/>
      <c r="H474" s="458"/>
    </row>
    <row r="475" spans="1:8" ht="19.2" customHeight="1" x14ac:dyDescent="0.3">
      <c r="A475" s="476"/>
      <c r="B475" s="311" t="s">
        <v>1673</v>
      </c>
      <c r="C475" s="323">
        <v>3</v>
      </c>
      <c r="D475" s="499"/>
      <c r="E475" s="349">
        <f>+C475/D474</f>
        <v>9.375E-2</v>
      </c>
      <c r="F475" s="451"/>
      <c r="G475" s="451"/>
      <c r="H475" s="452"/>
    </row>
    <row r="476" spans="1:8" ht="19.2" customHeight="1" x14ac:dyDescent="0.3">
      <c r="A476" s="476"/>
      <c r="B476" s="311" t="s">
        <v>1674</v>
      </c>
      <c r="C476" s="323">
        <v>15</v>
      </c>
      <c r="D476" s="499"/>
      <c r="E476" s="349">
        <f>+C476/D474</f>
        <v>0.46875</v>
      </c>
      <c r="F476" s="451"/>
      <c r="G476" s="451"/>
      <c r="H476" s="452"/>
    </row>
    <row r="477" spans="1:8" ht="19.2" customHeight="1" thickBot="1" x14ac:dyDescent="0.35">
      <c r="A477" s="492"/>
      <c r="B477" s="312" t="s">
        <v>1675</v>
      </c>
      <c r="C477" s="324">
        <v>14</v>
      </c>
      <c r="D477" s="500"/>
      <c r="E477" s="350">
        <f>+C477/D474</f>
        <v>0.4375</v>
      </c>
      <c r="F477" s="451"/>
      <c r="G477" s="451"/>
      <c r="H477" s="452"/>
    </row>
    <row r="478" spans="1:8" ht="19.2" customHeight="1" x14ac:dyDescent="0.3">
      <c r="A478" s="478" t="s">
        <v>1676</v>
      </c>
      <c r="B478" s="325" t="s">
        <v>1683</v>
      </c>
      <c r="C478" s="269">
        <v>0</v>
      </c>
      <c r="D478" s="477">
        <f>SUM(C478:C481)</f>
        <v>32</v>
      </c>
      <c r="E478" s="270">
        <f>+C478/D478</f>
        <v>0</v>
      </c>
      <c r="F478" s="456"/>
      <c r="G478" s="457"/>
      <c r="H478" s="458"/>
    </row>
    <row r="479" spans="1:8" ht="19.2" customHeight="1" x14ac:dyDescent="0.3">
      <c r="A479" s="479"/>
      <c r="B479" s="311" t="s">
        <v>1684</v>
      </c>
      <c r="C479" s="272">
        <v>0</v>
      </c>
      <c r="D479" s="477"/>
      <c r="E479" s="273">
        <f>+C479/D478</f>
        <v>0</v>
      </c>
      <c r="F479" s="450"/>
      <c r="G479" s="451"/>
      <c r="H479" s="452"/>
    </row>
    <row r="480" spans="1:8" ht="19.2" customHeight="1" x14ac:dyDescent="0.3">
      <c r="A480" s="479"/>
      <c r="B480" s="311" t="s">
        <v>1685</v>
      </c>
      <c r="C480" s="272">
        <v>3</v>
      </c>
      <c r="D480" s="477"/>
      <c r="E480" s="273">
        <f>+C480/D478</f>
        <v>9.375E-2</v>
      </c>
      <c r="F480" s="450"/>
      <c r="G480" s="451"/>
      <c r="H480" s="452"/>
    </row>
    <row r="481" spans="1:8" ht="19.2" customHeight="1" thickBot="1" x14ac:dyDescent="0.35">
      <c r="A481" s="480"/>
      <c r="B481" s="313" t="s">
        <v>1686</v>
      </c>
      <c r="C481" s="289">
        <v>29</v>
      </c>
      <c r="D481" s="477"/>
      <c r="E481" s="290">
        <f>+C481/D478</f>
        <v>0.90625</v>
      </c>
      <c r="F481" s="450"/>
      <c r="G481" s="451"/>
      <c r="H481" s="452"/>
    </row>
    <row r="482" spans="1:8" ht="19.2" customHeight="1" x14ac:dyDescent="0.3">
      <c r="A482" s="481" t="s">
        <v>1677</v>
      </c>
      <c r="B482" s="310" t="s">
        <v>1703</v>
      </c>
      <c r="C482" s="285">
        <v>0</v>
      </c>
      <c r="D482" s="473">
        <f>SUM(C482:C485)</f>
        <v>32</v>
      </c>
      <c r="E482" s="286">
        <f>+C482/D482</f>
        <v>0</v>
      </c>
      <c r="F482" s="456"/>
      <c r="G482" s="457"/>
      <c r="H482" s="458"/>
    </row>
    <row r="483" spans="1:8" ht="19.2" customHeight="1" x14ac:dyDescent="0.3">
      <c r="A483" s="479"/>
      <c r="B483" s="311" t="s">
        <v>1688</v>
      </c>
      <c r="C483" s="272">
        <v>7</v>
      </c>
      <c r="D483" s="477"/>
      <c r="E483" s="273">
        <f>+C483/D482</f>
        <v>0.21875</v>
      </c>
      <c r="F483" s="450"/>
      <c r="G483" s="451"/>
      <c r="H483" s="452"/>
    </row>
    <row r="484" spans="1:8" ht="19.2" customHeight="1" x14ac:dyDescent="0.3">
      <c r="A484" s="479"/>
      <c r="B484" s="311" t="s">
        <v>1689</v>
      </c>
      <c r="C484" s="272">
        <v>7</v>
      </c>
      <c r="D484" s="477"/>
      <c r="E484" s="273">
        <f>+C484/D482</f>
        <v>0.21875</v>
      </c>
      <c r="F484" s="450"/>
      <c r="G484" s="451"/>
      <c r="H484" s="452"/>
    </row>
    <row r="485" spans="1:8" ht="19.2" customHeight="1" thickBot="1" x14ac:dyDescent="0.35">
      <c r="A485" s="480"/>
      <c r="B485" s="313" t="s">
        <v>1690</v>
      </c>
      <c r="C485" s="289">
        <v>18</v>
      </c>
      <c r="D485" s="477"/>
      <c r="E485" s="290">
        <f>+C485/D482</f>
        <v>0.5625</v>
      </c>
      <c r="F485" s="450"/>
      <c r="G485" s="451"/>
      <c r="H485" s="452"/>
    </row>
    <row r="486" spans="1:8" ht="19.2" customHeight="1" x14ac:dyDescent="0.3">
      <c r="A486" s="481" t="s">
        <v>1678</v>
      </c>
      <c r="B486" s="310" t="s">
        <v>1679</v>
      </c>
      <c r="C486" s="285">
        <v>0</v>
      </c>
      <c r="D486" s="473">
        <f>SUM(C486:C489)</f>
        <v>32</v>
      </c>
      <c r="E486" s="286">
        <f>+C486/D486</f>
        <v>0</v>
      </c>
      <c r="F486" s="456"/>
      <c r="G486" s="457"/>
      <c r="H486" s="458"/>
    </row>
    <row r="487" spans="1:8" ht="46.8" x14ac:dyDescent="0.3">
      <c r="A487" s="479"/>
      <c r="B487" s="314" t="s">
        <v>1680</v>
      </c>
      <c r="C487" s="272">
        <v>3</v>
      </c>
      <c r="D487" s="477"/>
      <c r="E487" s="273">
        <f>+C487/D486</f>
        <v>9.375E-2</v>
      </c>
      <c r="F487" s="450"/>
      <c r="G487" s="451"/>
      <c r="H487" s="452"/>
    </row>
    <row r="488" spans="1:8" ht="19.2" customHeight="1" x14ac:dyDescent="0.3">
      <c r="A488" s="479"/>
      <c r="B488" s="311" t="s">
        <v>1681</v>
      </c>
      <c r="C488" s="272">
        <v>15</v>
      </c>
      <c r="D488" s="477"/>
      <c r="E488" s="273">
        <f>+C488/D486</f>
        <v>0.46875</v>
      </c>
      <c r="F488" s="450"/>
      <c r="G488" s="451"/>
      <c r="H488" s="452"/>
    </row>
    <row r="489" spans="1:8" ht="19.2" customHeight="1" thickBot="1" x14ac:dyDescent="0.35">
      <c r="A489" s="482"/>
      <c r="B489" s="312" t="s">
        <v>1682</v>
      </c>
      <c r="C489" s="275">
        <v>14</v>
      </c>
      <c r="D489" s="483"/>
      <c r="E489" s="276">
        <f>+C489/D486</f>
        <v>0.4375</v>
      </c>
      <c r="F489" s="453"/>
      <c r="G489" s="454"/>
      <c r="H489" s="455"/>
    </row>
    <row r="490" spans="1:8" ht="13.8" customHeight="1" x14ac:dyDescent="0.3"/>
    <row r="493" spans="1:8" ht="13.8" customHeight="1" thickBot="1" x14ac:dyDescent="0.35"/>
    <row r="494" spans="1:8" ht="16.2" thickBot="1" x14ac:dyDescent="0.35">
      <c r="A494" s="464" t="s">
        <v>1667</v>
      </c>
      <c r="B494" s="465"/>
      <c r="C494" s="465"/>
      <c r="D494" s="465"/>
      <c r="E494" s="465"/>
      <c r="F494" s="465"/>
      <c r="G494" s="465"/>
      <c r="H494" s="466"/>
    </row>
    <row r="495" spans="1:8" ht="47.4" thickBot="1" x14ac:dyDescent="0.3">
      <c r="A495" s="320" t="s">
        <v>1628</v>
      </c>
      <c r="B495" s="321" t="s">
        <v>1659</v>
      </c>
      <c r="C495" s="296" t="s">
        <v>1635</v>
      </c>
      <c r="D495" s="297" t="s">
        <v>1671</v>
      </c>
      <c r="E495" s="298" t="s">
        <v>1620</v>
      </c>
      <c r="F495" s="467" t="s">
        <v>1714</v>
      </c>
      <c r="G495" s="467"/>
      <c r="H495" s="468"/>
    </row>
    <row r="496" spans="1:8" ht="13.2" customHeight="1" x14ac:dyDescent="0.3">
      <c r="A496" s="507" t="s">
        <v>1692</v>
      </c>
      <c r="B496" s="352" t="s">
        <v>1630</v>
      </c>
      <c r="C496" s="340">
        <v>2</v>
      </c>
      <c r="D496" s="487">
        <f>SUM(C496:C501)</f>
        <v>31</v>
      </c>
      <c r="E496" s="353">
        <f>+C496/D502</f>
        <v>6.4516129032258063E-2</v>
      </c>
      <c r="F496" s="456"/>
      <c r="G496" s="457"/>
      <c r="H496" s="458"/>
    </row>
    <row r="497" spans="1:8" x14ac:dyDescent="0.3">
      <c r="A497" s="508"/>
      <c r="B497" s="354" t="s">
        <v>1631</v>
      </c>
      <c r="C497" s="342">
        <v>3</v>
      </c>
      <c r="D497" s="488"/>
      <c r="E497" s="355">
        <f>+C497/D502</f>
        <v>9.6774193548387094E-2</v>
      </c>
      <c r="F497" s="450"/>
      <c r="G497" s="451"/>
      <c r="H497" s="452"/>
    </row>
    <row r="498" spans="1:8" x14ac:dyDescent="0.3">
      <c r="A498" s="508"/>
      <c r="B498" s="354" t="s">
        <v>1644</v>
      </c>
      <c r="C498" s="342">
        <v>5</v>
      </c>
      <c r="D498" s="488"/>
      <c r="E498" s="355">
        <f>+C498/D502</f>
        <v>0.16129032258064516</v>
      </c>
      <c r="F498" s="450"/>
      <c r="G498" s="451"/>
      <c r="H498" s="452"/>
    </row>
    <row r="499" spans="1:8" x14ac:dyDescent="0.3">
      <c r="A499" s="508"/>
      <c r="B499" s="354" t="s">
        <v>1633</v>
      </c>
      <c r="C499" s="342">
        <v>7</v>
      </c>
      <c r="D499" s="488"/>
      <c r="E499" s="355">
        <f>+C499/D502</f>
        <v>0.22580645161290322</v>
      </c>
      <c r="F499" s="450"/>
      <c r="G499" s="451"/>
      <c r="H499" s="452"/>
    </row>
    <row r="500" spans="1:8" ht="31.2" x14ac:dyDescent="0.3">
      <c r="A500" s="508"/>
      <c r="B500" s="354" t="s">
        <v>1665</v>
      </c>
      <c r="C500" s="342">
        <v>13</v>
      </c>
      <c r="D500" s="488"/>
      <c r="E500" s="355">
        <f>+C500/D502</f>
        <v>0.41935483870967744</v>
      </c>
      <c r="F500" s="450"/>
      <c r="G500" s="451"/>
      <c r="H500" s="452"/>
    </row>
    <row r="501" spans="1:8" ht="16.2" thickBot="1" x14ac:dyDescent="0.35">
      <c r="A501" s="508"/>
      <c r="B501" s="356" t="s">
        <v>1712</v>
      </c>
      <c r="C501" s="344">
        <v>1</v>
      </c>
      <c r="D501" s="489"/>
      <c r="E501" s="357">
        <f>+C501/D502</f>
        <v>3.2258064516129031E-2</v>
      </c>
      <c r="F501" s="453"/>
      <c r="G501" s="454"/>
      <c r="H501" s="455"/>
    </row>
    <row r="502" spans="1:8" ht="16.2" hidden="1" thickBot="1" x14ac:dyDescent="0.35">
      <c r="A502" s="260"/>
      <c r="B502" s="261"/>
      <c r="C502" s="361"/>
      <c r="D502" s="351">
        <f>SUM(C496:C501)</f>
        <v>31</v>
      </c>
    </row>
    <row r="503" spans="1:8" ht="16.2" thickBot="1" x14ac:dyDescent="0.3">
      <c r="A503" s="263" t="s">
        <v>1669</v>
      </c>
      <c r="B503" s="309" t="s">
        <v>1670</v>
      </c>
      <c r="C503" s="472"/>
      <c r="D503" s="473"/>
      <c r="E503" s="473"/>
      <c r="F503" s="473"/>
      <c r="G503" s="473"/>
      <c r="H503" s="474"/>
    </row>
    <row r="504" spans="1:8" ht="16.2" customHeight="1" x14ac:dyDescent="0.3">
      <c r="A504" s="475" t="s">
        <v>1668</v>
      </c>
      <c r="B504" s="310" t="s">
        <v>1672</v>
      </c>
      <c r="C504" s="366">
        <v>0</v>
      </c>
      <c r="D504" s="484">
        <f>SUM(C504:C507)</f>
        <v>31</v>
      </c>
      <c r="E504" s="327">
        <f>+C504/D504</f>
        <v>0</v>
      </c>
      <c r="F504" s="457"/>
      <c r="G504" s="457"/>
      <c r="H504" s="458"/>
    </row>
    <row r="505" spans="1:8" ht="16.2" customHeight="1" x14ac:dyDescent="0.3">
      <c r="A505" s="476"/>
      <c r="B505" s="311" t="s">
        <v>1673</v>
      </c>
      <c r="C505" s="368">
        <v>4</v>
      </c>
      <c r="D505" s="485"/>
      <c r="E505" s="329">
        <f>+C505/D504</f>
        <v>0.12903225806451613</v>
      </c>
      <c r="F505" s="451"/>
      <c r="G505" s="451"/>
      <c r="H505" s="452"/>
    </row>
    <row r="506" spans="1:8" ht="16.2" customHeight="1" x14ac:dyDescent="0.3">
      <c r="A506" s="476"/>
      <c r="B506" s="311" t="s">
        <v>1674</v>
      </c>
      <c r="C506" s="368">
        <v>13</v>
      </c>
      <c r="D506" s="485"/>
      <c r="E506" s="329">
        <f>+C506/D504</f>
        <v>0.41935483870967744</v>
      </c>
      <c r="F506" s="451"/>
      <c r="G506" s="451"/>
      <c r="H506" s="452"/>
    </row>
    <row r="507" spans="1:8" ht="16.2" customHeight="1" thickBot="1" x14ac:dyDescent="0.35">
      <c r="A507" s="492"/>
      <c r="B507" s="312" t="s">
        <v>1675</v>
      </c>
      <c r="C507" s="370">
        <v>14</v>
      </c>
      <c r="D507" s="486"/>
      <c r="E507" s="331">
        <f>+C507/D504</f>
        <v>0.45161290322580644</v>
      </c>
      <c r="F507" s="451"/>
      <c r="G507" s="451"/>
      <c r="H507" s="452"/>
    </row>
    <row r="508" spans="1:8" ht="18.600000000000001" customHeight="1" x14ac:dyDescent="0.3">
      <c r="A508" s="481" t="s">
        <v>1676</v>
      </c>
      <c r="B508" s="310" t="s">
        <v>1683</v>
      </c>
      <c r="C508" s="326">
        <v>0</v>
      </c>
      <c r="D508" s="484">
        <f>SUM(C508:C511)</f>
        <v>31</v>
      </c>
      <c r="E508" s="327">
        <f>+C508/D508</f>
        <v>0</v>
      </c>
      <c r="F508" s="457"/>
      <c r="G508" s="457"/>
      <c r="H508" s="458"/>
    </row>
    <row r="509" spans="1:8" ht="18.600000000000001" customHeight="1" x14ac:dyDescent="0.3">
      <c r="A509" s="479"/>
      <c r="B509" s="311" t="s">
        <v>1684</v>
      </c>
      <c r="C509" s="328">
        <v>0</v>
      </c>
      <c r="D509" s="485"/>
      <c r="E509" s="329">
        <f>+C509/D508</f>
        <v>0</v>
      </c>
      <c r="F509" s="451"/>
      <c r="G509" s="451"/>
      <c r="H509" s="452"/>
    </row>
    <row r="510" spans="1:8" ht="18.600000000000001" customHeight="1" x14ac:dyDescent="0.3">
      <c r="A510" s="479"/>
      <c r="B510" s="311" t="s">
        <v>1685</v>
      </c>
      <c r="C510" s="328">
        <v>3</v>
      </c>
      <c r="D510" s="485"/>
      <c r="E510" s="329">
        <f>+C510/D508</f>
        <v>9.6774193548387094E-2</v>
      </c>
      <c r="F510" s="451"/>
      <c r="G510" s="451"/>
      <c r="H510" s="452"/>
    </row>
    <row r="511" spans="1:8" ht="18.600000000000001" customHeight="1" thickBot="1" x14ac:dyDescent="0.35">
      <c r="A511" s="482"/>
      <c r="B511" s="312" t="s">
        <v>1686</v>
      </c>
      <c r="C511" s="330">
        <v>28</v>
      </c>
      <c r="D511" s="486"/>
      <c r="E511" s="331">
        <f>+C511/D508</f>
        <v>0.90322580645161288</v>
      </c>
      <c r="F511" s="454"/>
      <c r="G511" s="454"/>
      <c r="H511" s="455"/>
    </row>
    <row r="512" spans="1:8" ht="16.2" customHeight="1" x14ac:dyDescent="0.3">
      <c r="A512" s="481" t="s">
        <v>1677</v>
      </c>
      <c r="B512" s="310" t="s">
        <v>1703</v>
      </c>
      <c r="C512" s="326">
        <v>0</v>
      </c>
      <c r="D512" s="484">
        <f>SUM(C512:C515)</f>
        <v>31</v>
      </c>
      <c r="E512" s="327">
        <f>+C512/D512</f>
        <v>0</v>
      </c>
      <c r="F512" s="457"/>
      <c r="G512" s="457"/>
      <c r="H512" s="458"/>
    </row>
    <row r="513" spans="1:8" ht="16.2" customHeight="1" x14ac:dyDescent="0.3">
      <c r="A513" s="479"/>
      <c r="B513" s="311" t="s">
        <v>1688</v>
      </c>
      <c r="C513" s="328">
        <v>8</v>
      </c>
      <c r="D513" s="485"/>
      <c r="E513" s="329">
        <f>+C513/D512</f>
        <v>0.25806451612903225</v>
      </c>
      <c r="F513" s="451"/>
      <c r="G513" s="451"/>
      <c r="H513" s="452"/>
    </row>
    <row r="514" spans="1:8" ht="16.2" customHeight="1" x14ac:dyDescent="0.3">
      <c r="A514" s="479"/>
      <c r="B514" s="311" t="s">
        <v>1689</v>
      </c>
      <c r="C514" s="328">
        <v>7</v>
      </c>
      <c r="D514" s="485"/>
      <c r="E514" s="329">
        <f>+C514/D512</f>
        <v>0.22580645161290322</v>
      </c>
      <c r="F514" s="451"/>
      <c r="G514" s="451"/>
      <c r="H514" s="452"/>
    </row>
    <row r="515" spans="1:8" ht="16.2" customHeight="1" thickBot="1" x14ac:dyDescent="0.35">
      <c r="A515" s="480"/>
      <c r="B515" s="313" t="s">
        <v>1690</v>
      </c>
      <c r="C515" s="335">
        <v>16</v>
      </c>
      <c r="D515" s="485"/>
      <c r="E515" s="336">
        <f>+C515/D512</f>
        <v>0.5161290322580645</v>
      </c>
      <c r="F515" s="451"/>
      <c r="G515" s="451"/>
      <c r="H515" s="452"/>
    </row>
    <row r="516" spans="1:8" ht="16.2" customHeight="1" x14ac:dyDescent="0.3">
      <c r="A516" s="481" t="s">
        <v>1678</v>
      </c>
      <c r="B516" s="310" t="s">
        <v>1679</v>
      </c>
      <c r="C516" s="326">
        <v>0</v>
      </c>
      <c r="D516" s="484">
        <f>SUM(C516:C519)</f>
        <v>31</v>
      </c>
      <c r="E516" s="327">
        <f>+C516/D516</f>
        <v>0</v>
      </c>
      <c r="F516" s="457"/>
      <c r="G516" s="457"/>
      <c r="H516" s="458"/>
    </row>
    <row r="517" spans="1:8" ht="46.8" x14ac:dyDescent="0.3">
      <c r="A517" s="479"/>
      <c r="B517" s="314" t="s">
        <v>1680</v>
      </c>
      <c r="C517" s="328">
        <v>4</v>
      </c>
      <c r="D517" s="485"/>
      <c r="E517" s="329">
        <f>+C517/D516</f>
        <v>0.12903225806451613</v>
      </c>
      <c r="F517" s="451"/>
      <c r="G517" s="451"/>
      <c r="H517" s="452"/>
    </row>
    <row r="518" spans="1:8" ht="16.2" customHeight="1" x14ac:dyDescent="0.3">
      <c r="A518" s="479"/>
      <c r="B518" s="311" t="s">
        <v>1681</v>
      </c>
      <c r="C518" s="328">
        <v>13</v>
      </c>
      <c r="D518" s="485"/>
      <c r="E518" s="329">
        <f>+C518/D516</f>
        <v>0.41935483870967744</v>
      </c>
      <c r="F518" s="451"/>
      <c r="G518" s="451"/>
      <c r="H518" s="452"/>
    </row>
    <row r="519" spans="1:8" ht="16.2" customHeight="1" thickBot="1" x14ac:dyDescent="0.35">
      <c r="A519" s="482"/>
      <c r="B519" s="312" t="s">
        <v>1682</v>
      </c>
      <c r="C519" s="330">
        <v>14</v>
      </c>
      <c r="D519" s="486"/>
      <c r="E519" s="331">
        <f>+C519/D516</f>
        <v>0.45161290322580644</v>
      </c>
      <c r="F519" s="454"/>
      <c r="G519" s="454"/>
      <c r="H519" s="455"/>
    </row>
    <row r="520" spans="1:8" x14ac:dyDescent="0.3">
      <c r="A520" s="260"/>
      <c r="B520" s="261"/>
      <c r="C520" s="361"/>
      <c r="D520" s="294"/>
    </row>
    <row r="523" spans="1:8" ht="16.2" thickBot="1" x14ac:dyDescent="0.35"/>
    <row r="524" spans="1:8" ht="16.2" thickBot="1" x14ac:dyDescent="0.35">
      <c r="A524" s="464" t="s">
        <v>1667</v>
      </c>
      <c r="B524" s="465"/>
      <c r="C524" s="465"/>
      <c r="D524" s="465"/>
      <c r="E524" s="465"/>
      <c r="F524" s="465"/>
      <c r="G524" s="465"/>
      <c r="H524" s="466"/>
    </row>
    <row r="525" spans="1:8" ht="47.4" thickBot="1" x14ac:dyDescent="0.3">
      <c r="A525" s="320" t="s">
        <v>1628</v>
      </c>
      <c r="B525" s="321" t="s">
        <v>1660</v>
      </c>
      <c r="C525" s="296" t="s">
        <v>1635</v>
      </c>
      <c r="D525" s="297" t="s">
        <v>1671</v>
      </c>
      <c r="E525" s="298" t="s">
        <v>1620</v>
      </c>
      <c r="F525" s="467" t="s">
        <v>1714</v>
      </c>
      <c r="G525" s="467"/>
      <c r="H525" s="468"/>
    </row>
    <row r="526" spans="1:8" ht="13.2" customHeight="1" x14ac:dyDescent="0.3">
      <c r="A526" s="481" t="s">
        <v>1692</v>
      </c>
      <c r="B526" s="352" t="s">
        <v>1630</v>
      </c>
      <c r="C526" s="340">
        <v>3</v>
      </c>
      <c r="D526" s="473">
        <f>SUM(C526:C531)</f>
        <v>41</v>
      </c>
      <c r="E526" s="353">
        <f>+C526/D532</f>
        <v>7.3170731707317069E-2</v>
      </c>
      <c r="F526" s="456"/>
      <c r="G526" s="457"/>
      <c r="H526" s="458"/>
    </row>
    <row r="527" spans="1:8" x14ac:dyDescent="0.3">
      <c r="A527" s="479"/>
      <c r="B527" s="354" t="s">
        <v>1631</v>
      </c>
      <c r="C527" s="342">
        <v>4</v>
      </c>
      <c r="D527" s="477"/>
      <c r="E527" s="355">
        <f>+C527/D532</f>
        <v>9.7560975609756101E-2</v>
      </c>
      <c r="F527" s="450"/>
      <c r="G527" s="451"/>
      <c r="H527" s="452"/>
    </row>
    <row r="528" spans="1:8" x14ac:dyDescent="0.3">
      <c r="A528" s="479"/>
      <c r="B528" s="354" t="s">
        <v>1644</v>
      </c>
      <c r="C528" s="342">
        <v>2</v>
      </c>
      <c r="D528" s="477"/>
      <c r="E528" s="355">
        <f>+C528/D532</f>
        <v>4.878048780487805E-2</v>
      </c>
      <c r="F528" s="450"/>
      <c r="G528" s="451"/>
      <c r="H528" s="452"/>
    </row>
    <row r="529" spans="1:8" x14ac:dyDescent="0.3">
      <c r="A529" s="479"/>
      <c r="B529" s="354" t="s">
        <v>1633</v>
      </c>
      <c r="C529" s="342">
        <v>7</v>
      </c>
      <c r="D529" s="477"/>
      <c r="E529" s="355">
        <f>+C529/D532</f>
        <v>0.17073170731707318</v>
      </c>
      <c r="F529" s="450"/>
      <c r="G529" s="451"/>
      <c r="H529" s="452"/>
    </row>
    <row r="530" spans="1:8" ht="31.2" x14ac:dyDescent="0.3">
      <c r="A530" s="479"/>
      <c r="B530" s="354" t="s">
        <v>1665</v>
      </c>
      <c r="C530" s="342">
        <v>23</v>
      </c>
      <c r="D530" s="477"/>
      <c r="E530" s="355">
        <f>+C530/D532</f>
        <v>0.56097560975609762</v>
      </c>
      <c r="F530" s="450"/>
      <c r="G530" s="451"/>
      <c r="H530" s="452"/>
    </row>
    <row r="531" spans="1:8" ht="16.2" thickBot="1" x14ac:dyDescent="0.35">
      <c r="A531" s="482"/>
      <c r="B531" s="356" t="s">
        <v>1712</v>
      </c>
      <c r="C531" s="344">
        <v>2</v>
      </c>
      <c r="D531" s="483"/>
      <c r="E531" s="357">
        <f>+C531/D532</f>
        <v>4.878048780487805E-2</v>
      </c>
      <c r="F531" s="453"/>
      <c r="G531" s="454"/>
      <c r="H531" s="455"/>
    </row>
    <row r="532" spans="1:8" ht="16.2" hidden="1" thickBot="1" x14ac:dyDescent="0.35">
      <c r="D532" s="351">
        <f>SUM(C526:C531)</f>
        <v>41</v>
      </c>
    </row>
    <row r="533" spans="1:8" ht="16.2" thickBot="1" x14ac:dyDescent="0.3">
      <c r="A533" s="263" t="s">
        <v>1669</v>
      </c>
      <c r="B533" s="309" t="s">
        <v>1670</v>
      </c>
      <c r="C533" s="472"/>
      <c r="D533" s="473"/>
      <c r="E533" s="473"/>
      <c r="F533" s="473"/>
      <c r="G533" s="473"/>
      <c r="H533" s="474"/>
    </row>
    <row r="534" spans="1:8" ht="18" customHeight="1" x14ac:dyDescent="0.3">
      <c r="A534" s="475" t="s">
        <v>1668</v>
      </c>
      <c r="B534" s="310" t="s">
        <v>1672</v>
      </c>
      <c r="C534" s="366">
        <v>0</v>
      </c>
      <c r="D534" s="484">
        <f>SUM(C534:C537)</f>
        <v>41</v>
      </c>
      <c r="E534" s="327">
        <f>+C534/D534</f>
        <v>0</v>
      </c>
      <c r="F534" s="457"/>
      <c r="G534" s="457"/>
      <c r="H534" s="458"/>
    </row>
    <row r="535" spans="1:8" ht="18" customHeight="1" x14ac:dyDescent="0.3">
      <c r="A535" s="476"/>
      <c r="B535" s="311" t="s">
        <v>1673</v>
      </c>
      <c r="C535" s="368">
        <v>7</v>
      </c>
      <c r="D535" s="485"/>
      <c r="E535" s="329">
        <f>+C535/D534</f>
        <v>0.17073170731707318</v>
      </c>
      <c r="F535" s="451"/>
      <c r="G535" s="451"/>
      <c r="H535" s="452"/>
    </row>
    <row r="536" spans="1:8" ht="18" customHeight="1" x14ac:dyDescent="0.3">
      <c r="A536" s="476"/>
      <c r="B536" s="311" t="s">
        <v>1674</v>
      </c>
      <c r="C536" s="368">
        <v>17</v>
      </c>
      <c r="D536" s="485"/>
      <c r="E536" s="329">
        <f>+C536/D534</f>
        <v>0.41463414634146339</v>
      </c>
      <c r="F536" s="451"/>
      <c r="G536" s="451"/>
      <c r="H536" s="452"/>
    </row>
    <row r="537" spans="1:8" ht="18" customHeight="1" thickBot="1" x14ac:dyDescent="0.35">
      <c r="A537" s="492"/>
      <c r="B537" s="312" t="s">
        <v>1675</v>
      </c>
      <c r="C537" s="370">
        <v>17</v>
      </c>
      <c r="D537" s="486"/>
      <c r="E537" s="331">
        <f>+C537/D534</f>
        <v>0.41463414634146339</v>
      </c>
      <c r="F537" s="451"/>
      <c r="G537" s="451"/>
      <c r="H537" s="452"/>
    </row>
    <row r="538" spans="1:8" ht="19.2" customHeight="1" x14ac:dyDescent="0.3">
      <c r="A538" s="481" t="s">
        <v>1676</v>
      </c>
      <c r="B538" s="310" t="s">
        <v>1683</v>
      </c>
      <c r="C538" s="326">
        <v>0</v>
      </c>
      <c r="D538" s="484">
        <f>SUM(C538:C541)</f>
        <v>41</v>
      </c>
      <c r="E538" s="327">
        <f>+C538/D538</f>
        <v>0</v>
      </c>
      <c r="F538" s="457"/>
      <c r="G538" s="457"/>
      <c r="H538" s="458"/>
    </row>
    <row r="539" spans="1:8" ht="19.2" customHeight="1" x14ac:dyDescent="0.3">
      <c r="A539" s="479"/>
      <c r="B539" s="311" t="s">
        <v>1684</v>
      </c>
      <c r="C539" s="328">
        <v>1</v>
      </c>
      <c r="D539" s="485"/>
      <c r="E539" s="329">
        <f>+C539/D538</f>
        <v>2.4390243902439025E-2</v>
      </c>
      <c r="F539" s="451"/>
      <c r="G539" s="451"/>
      <c r="H539" s="452"/>
    </row>
    <row r="540" spans="1:8" ht="19.2" customHeight="1" x14ac:dyDescent="0.3">
      <c r="A540" s="479"/>
      <c r="B540" s="311" t="s">
        <v>1685</v>
      </c>
      <c r="C540" s="328">
        <v>8</v>
      </c>
      <c r="D540" s="485"/>
      <c r="E540" s="329">
        <f>+C540/D538</f>
        <v>0.1951219512195122</v>
      </c>
      <c r="F540" s="451"/>
      <c r="G540" s="451"/>
      <c r="H540" s="452"/>
    </row>
    <row r="541" spans="1:8" ht="19.2" customHeight="1" thickBot="1" x14ac:dyDescent="0.35">
      <c r="A541" s="482"/>
      <c r="B541" s="312" t="s">
        <v>1686</v>
      </c>
      <c r="C541" s="330">
        <v>32</v>
      </c>
      <c r="D541" s="486"/>
      <c r="E541" s="331">
        <f>+C541/D538</f>
        <v>0.78048780487804881</v>
      </c>
      <c r="F541" s="454"/>
      <c r="G541" s="454"/>
      <c r="H541" s="455"/>
    </row>
    <row r="542" spans="1:8" ht="19.2" customHeight="1" x14ac:dyDescent="0.3">
      <c r="A542" s="481" t="s">
        <v>1677</v>
      </c>
      <c r="B542" s="310" t="s">
        <v>1703</v>
      </c>
      <c r="C542" s="326">
        <v>0</v>
      </c>
      <c r="D542" s="484">
        <f>SUM(C542:C545)</f>
        <v>41</v>
      </c>
      <c r="E542" s="327">
        <f>+C542/D542</f>
        <v>0</v>
      </c>
      <c r="F542" s="457"/>
      <c r="G542" s="457"/>
      <c r="H542" s="458"/>
    </row>
    <row r="543" spans="1:8" ht="19.2" customHeight="1" x14ac:dyDescent="0.3">
      <c r="A543" s="479"/>
      <c r="B543" s="311" t="s">
        <v>1688</v>
      </c>
      <c r="C543" s="328">
        <v>10</v>
      </c>
      <c r="D543" s="485"/>
      <c r="E543" s="329">
        <f>+C543/D542</f>
        <v>0.24390243902439024</v>
      </c>
      <c r="F543" s="451"/>
      <c r="G543" s="451"/>
      <c r="H543" s="452"/>
    </row>
    <row r="544" spans="1:8" ht="19.2" customHeight="1" x14ac:dyDescent="0.3">
      <c r="A544" s="479"/>
      <c r="B544" s="311" t="s">
        <v>1689</v>
      </c>
      <c r="C544" s="328">
        <v>11</v>
      </c>
      <c r="D544" s="485"/>
      <c r="E544" s="329">
        <f>+C544/D542</f>
        <v>0.26829268292682928</v>
      </c>
      <c r="F544" s="451"/>
      <c r="G544" s="451"/>
      <c r="H544" s="452"/>
    </row>
    <row r="545" spans="1:8" ht="19.2" customHeight="1" thickBot="1" x14ac:dyDescent="0.35">
      <c r="A545" s="480"/>
      <c r="B545" s="313" t="s">
        <v>1690</v>
      </c>
      <c r="C545" s="335">
        <v>20</v>
      </c>
      <c r="D545" s="485"/>
      <c r="E545" s="336">
        <f>+C545/D542</f>
        <v>0.48780487804878048</v>
      </c>
      <c r="F545" s="451"/>
      <c r="G545" s="451"/>
      <c r="H545" s="452"/>
    </row>
    <row r="546" spans="1:8" ht="19.2" customHeight="1" x14ac:dyDescent="0.3">
      <c r="A546" s="481" t="s">
        <v>1678</v>
      </c>
      <c r="B546" s="310" t="s">
        <v>1679</v>
      </c>
      <c r="C546" s="326">
        <v>0</v>
      </c>
      <c r="D546" s="484">
        <f>SUM(C546:C549)</f>
        <v>41</v>
      </c>
      <c r="E546" s="378">
        <f>+C546/D546</f>
        <v>0</v>
      </c>
      <c r="F546" s="457"/>
      <c r="G546" s="457"/>
      <c r="H546" s="458"/>
    </row>
    <row r="547" spans="1:8" ht="46.8" x14ac:dyDescent="0.3">
      <c r="A547" s="479"/>
      <c r="B547" s="314" t="s">
        <v>1680</v>
      </c>
      <c r="C547" s="328">
        <v>7</v>
      </c>
      <c r="D547" s="485"/>
      <c r="E547" s="379">
        <f>+C547/D546</f>
        <v>0.17073170731707318</v>
      </c>
      <c r="F547" s="451"/>
      <c r="G547" s="451"/>
      <c r="H547" s="452"/>
    </row>
    <row r="548" spans="1:8" x14ac:dyDescent="0.3">
      <c r="A548" s="479"/>
      <c r="B548" s="311" t="s">
        <v>1681</v>
      </c>
      <c r="C548" s="328">
        <v>17</v>
      </c>
      <c r="D548" s="485"/>
      <c r="E548" s="379">
        <f>+C548/D546</f>
        <v>0.41463414634146339</v>
      </c>
      <c r="F548" s="451"/>
      <c r="G548" s="451"/>
      <c r="H548" s="452"/>
    </row>
    <row r="549" spans="1:8" ht="16.2" thickBot="1" x14ac:dyDescent="0.35">
      <c r="A549" s="482"/>
      <c r="B549" s="312" t="s">
        <v>1682</v>
      </c>
      <c r="C549" s="330">
        <v>17</v>
      </c>
      <c r="D549" s="486"/>
      <c r="E549" s="380">
        <f>+C549/D546</f>
        <v>0.41463414634146339</v>
      </c>
      <c r="F549" s="454"/>
      <c r="G549" s="454"/>
      <c r="H549" s="455"/>
    </row>
    <row r="553" spans="1:8" ht="16.2" thickBot="1" x14ac:dyDescent="0.35"/>
    <row r="554" spans="1:8" ht="16.2" thickBot="1" x14ac:dyDescent="0.35">
      <c r="A554" s="464" t="s">
        <v>1667</v>
      </c>
      <c r="B554" s="465"/>
      <c r="C554" s="465"/>
      <c r="D554" s="465"/>
      <c r="E554" s="465"/>
      <c r="F554" s="465"/>
      <c r="G554" s="465"/>
      <c r="H554" s="466"/>
    </row>
    <row r="555" spans="1:8" ht="47.4" thickBot="1" x14ac:dyDescent="0.3">
      <c r="A555" s="320" t="s">
        <v>1628</v>
      </c>
      <c r="B555" s="321" t="s">
        <v>1661</v>
      </c>
      <c r="C555" s="296" t="s">
        <v>1635</v>
      </c>
      <c r="D555" s="297" t="s">
        <v>1671</v>
      </c>
      <c r="E555" s="298" t="s">
        <v>1620</v>
      </c>
      <c r="F555" s="467" t="s">
        <v>1714</v>
      </c>
      <c r="G555" s="467"/>
      <c r="H555" s="468"/>
    </row>
    <row r="556" spans="1:8" ht="13.2" customHeight="1" x14ac:dyDescent="0.3">
      <c r="A556" s="481" t="s">
        <v>1692</v>
      </c>
      <c r="B556" s="352" t="s">
        <v>1630</v>
      </c>
      <c r="C556" s="340">
        <v>1</v>
      </c>
      <c r="D556" s="487">
        <f>SUM(C556:C561)</f>
        <v>43</v>
      </c>
      <c r="E556" s="353">
        <f>+C556/D562</f>
        <v>2.3255813953488372E-2</v>
      </c>
      <c r="F556" s="456"/>
      <c r="G556" s="457"/>
      <c r="H556" s="458"/>
    </row>
    <row r="557" spans="1:8" x14ac:dyDescent="0.3">
      <c r="A557" s="479"/>
      <c r="B557" s="354" t="s">
        <v>1631</v>
      </c>
      <c r="C557" s="342">
        <v>5</v>
      </c>
      <c r="D557" s="488"/>
      <c r="E557" s="355">
        <f>+C557/D562</f>
        <v>0.11627906976744186</v>
      </c>
      <c r="F557" s="450"/>
      <c r="G557" s="451"/>
      <c r="H557" s="452"/>
    </row>
    <row r="558" spans="1:8" x14ac:dyDescent="0.3">
      <c r="A558" s="479"/>
      <c r="B558" s="354" t="s">
        <v>1644</v>
      </c>
      <c r="C558" s="342">
        <v>2</v>
      </c>
      <c r="D558" s="488"/>
      <c r="E558" s="355">
        <f>+C558/D562</f>
        <v>4.6511627906976744E-2</v>
      </c>
      <c r="F558" s="450"/>
      <c r="G558" s="451"/>
      <c r="H558" s="452"/>
    </row>
    <row r="559" spans="1:8" x14ac:dyDescent="0.3">
      <c r="A559" s="479"/>
      <c r="B559" s="354" t="s">
        <v>1633</v>
      </c>
      <c r="C559" s="342">
        <v>7</v>
      </c>
      <c r="D559" s="488"/>
      <c r="E559" s="355">
        <f>+C559/D562</f>
        <v>0.16279069767441862</v>
      </c>
      <c r="F559" s="450"/>
      <c r="G559" s="451"/>
      <c r="H559" s="452"/>
    </row>
    <row r="560" spans="1:8" ht="31.2" x14ac:dyDescent="0.3">
      <c r="A560" s="479"/>
      <c r="B560" s="354" t="s">
        <v>1665</v>
      </c>
      <c r="C560" s="342">
        <v>26</v>
      </c>
      <c r="D560" s="488"/>
      <c r="E560" s="355">
        <f>+C560/D562</f>
        <v>0.60465116279069764</v>
      </c>
      <c r="F560" s="450"/>
      <c r="G560" s="451"/>
      <c r="H560" s="452"/>
    </row>
    <row r="561" spans="1:8" ht="16.2" thickBot="1" x14ac:dyDescent="0.35">
      <c r="A561" s="482"/>
      <c r="B561" s="356" t="s">
        <v>1712</v>
      </c>
      <c r="C561" s="344">
        <v>2</v>
      </c>
      <c r="D561" s="489"/>
      <c r="E561" s="357">
        <f>+C561/D562</f>
        <v>4.6511627906976744E-2</v>
      </c>
      <c r="F561" s="453"/>
      <c r="G561" s="454"/>
      <c r="H561" s="455"/>
    </row>
    <row r="562" spans="1:8" hidden="1" x14ac:dyDescent="0.3">
      <c r="D562" s="351">
        <f>SUM(C556:C561)</f>
        <v>43</v>
      </c>
    </row>
    <row r="563" spans="1:8" ht="16.2" thickBot="1" x14ac:dyDescent="0.3">
      <c r="A563" s="263" t="s">
        <v>1669</v>
      </c>
      <c r="B563" s="309" t="s">
        <v>1670</v>
      </c>
      <c r="C563" s="472"/>
      <c r="D563" s="473"/>
      <c r="E563" s="473"/>
      <c r="F563" s="473"/>
      <c r="G563" s="473"/>
      <c r="H563" s="474"/>
    </row>
    <row r="564" spans="1:8" ht="20.399999999999999" customHeight="1" x14ac:dyDescent="0.3">
      <c r="A564" s="475" t="s">
        <v>1668</v>
      </c>
      <c r="B564" s="310" t="s">
        <v>1672</v>
      </c>
      <c r="C564" s="366">
        <v>0</v>
      </c>
      <c r="D564" s="484">
        <f>SUM(C564:C567)</f>
        <v>43</v>
      </c>
      <c r="E564" s="327">
        <f>+C564/D564</f>
        <v>0</v>
      </c>
      <c r="F564" s="457"/>
      <c r="G564" s="457"/>
      <c r="H564" s="458"/>
    </row>
    <row r="565" spans="1:8" ht="20.399999999999999" customHeight="1" x14ac:dyDescent="0.3">
      <c r="A565" s="476"/>
      <c r="B565" s="311" t="s">
        <v>1673</v>
      </c>
      <c r="C565" s="368">
        <v>7</v>
      </c>
      <c r="D565" s="485"/>
      <c r="E565" s="329">
        <f>+C565/D564</f>
        <v>0.16279069767441862</v>
      </c>
      <c r="F565" s="451"/>
      <c r="G565" s="451"/>
      <c r="H565" s="452"/>
    </row>
    <row r="566" spans="1:8" ht="20.399999999999999" customHeight="1" x14ac:dyDescent="0.3">
      <c r="A566" s="476"/>
      <c r="B566" s="311" t="s">
        <v>1674</v>
      </c>
      <c r="C566" s="368">
        <v>23</v>
      </c>
      <c r="D566" s="485"/>
      <c r="E566" s="329">
        <f>+C566/D564</f>
        <v>0.53488372093023251</v>
      </c>
      <c r="F566" s="451"/>
      <c r="G566" s="451"/>
      <c r="H566" s="452"/>
    </row>
    <row r="567" spans="1:8" ht="20.399999999999999" customHeight="1" thickBot="1" x14ac:dyDescent="0.35">
      <c r="A567" s="492"/>
      <c r="B567" s="312" t="s">
        <v>1675</v>
      </c>
      <c r="C567" s="370">
        <v>13</v>
      </c>
      <c r="D567" s="486"/>
      <c r="E567" s="331">
        <f>+C567/D564</f>
        <v>0.30232558139534882</v>
      </c>
      <c r="F567" s="451"/>
      <c r="G567" s="451"/>
      <c r="H567" s="452"/>
    </row>
    <row r="568" spans="1:8" ht="20.399999999999999" customHeight="1" x14ac:dyDescent="0.3">
      <c r="A568" s="481" t="s">
        <v>1676</v>
      </c>
      <c r="B568" s="310" t="s">
        <v>1683</v>
      </c>
      <c r="C568" s="326">
        <v>0</v>
      </c>
      <c r="D568" s="484">
        <f>SUM(C568:C571)</f>
        <v>43</v>
      </c>
      <c r="E568" s="327">
        <f>+C568/D568</f>
        <v>0</v>
      </c>
      <c r="F568" s="457"/>
      <c r="G568" s="457"/>
      <c r="H568" s="458"/>
    </row>
    <row r="569" spans="1:8" ht="20.399999999999999" customHeight="1" x14ac:dyDescent="0.3">
      <c r="A569" s="479"/>
      <c r="B569" s="311" t="s">
        <v>1684</v>
      </c>
      <c r="C569" s="328">
        <v>0</v>
      </c>
      <c r="D569" s="485"/>
      <c r="E569" s="329">
        <f>+C569/D568</f>
        <v>0</v>
      </c>
      <c r="F569" s="451"/>
      <c r="G569" s="451"/>
      <c r="H569" s="452"/>
    </row>
    <row r="570" spans="1:8" ht="20.399999999999999" customHeight="1" x14ac:dyDescent="0.3">
      <c r="A570" s="479"/>
      <c r="B570" s="311" t="s">
        <v>1685</v>
      </c>
      <c r="C570" s="328">
        <v>6</v>
      </c>
      <c r="D570" s="485"/>
      <c r="E570" s="329">
        <f>+C570/D568</f>
        <v>0.13953488372093023</v>
      </c>
      <c r="F570" s="451"/>
      <c r="G570" s="451"/>
      <c r="H570" s="452"/>
    </row>
    <row r="571" spans="1:8" ht="20.399999999999999" customHeight="1" thickBot="1" x14ac:dyDescent="0.35">
      <c r="A571" s="482"/>
      <c r="B571" s="312" t="s">
        <v>1686</v>
      </c>
      <c r="C571" s="330">
        <v>37</v>
      </c>
      <c r="D571" s="486"/>
      <c r="E571" s="331">
        <f>+C571/D568</f>
        <v>0.86046511627906974</v>
      </c>
      <c r="F571" s="454"/>
      <c r="G571" s="454"/>
      <c r="H571" s="455"/>
    </row>
    <row r="572" spans="1:8" ht="20.399999999999999" customHeight="1" x14ac:dyDescent="0.3">
      <c r="A572" s="481" t="s">
        <v>1677</v>
      </c>
      <c r="B572" s="310" t="s">
        <v>1703</v>
      </c>
      <c r="C572" s="326">
        <v>0</v>
      </c>
      <c r="D572" s="484">
        <f>SUM(C572:C575)</f>
        <v>43</v>
      </c>
      <c r="E572" s="327">
        <f>+C572/D572</f>
        <v>0</v>
      </c>
      <c r="F572" s="457"/>
      <c r="G572" s="457"/>
      <c r="H572" s="458"/>
    </row>
    <row r="573" spans="1:8" ht="20.399999999999999" customHeight="1" x14ac:dyDescent="0.3">
      <c r="A573" s="479"/>
      <c r="B573" s="311" t="s">
        <v>1688</v>
      </c>
      <c r="C573" s="328">
        <v>16</v>
      </c>
      <c r="D573" s="485"/>
      <c r="E573" s="329">
        <f>+C573/D572</f>
        <v>0.37209302325581395</v>
      </c>
      <c r="F573" s="451"/>
      <c r="G573" s="451"/>
      <c r="H573" s="452"/>
    </row>
    <row r="574" spans="1:8" ht="20.399999999999999" customHeight="1" x14ac:dyDescent="0.3">
      <c r="A574" s="479"/>
      <c r="B574" s="311" t="s">
        <v>1689</v>
      </c>
      <c r="C574" s="328">
        <v>8</v>
      </c>
      <c r="D574" s="485"/>
      <c r="E574" s="329">
        <f>+C574/D572</f>
        <v>0.18604651162790697</v>
      </c>
      <c r="F574" s="451"/>
      <c r="G574" s="451"/>
      <c r="H574" s="452"/>
    </row>
    <row r="575" spans="1:8" ht="20.399999999999999" customHeight="1" thickBot="1" x14ac:dyDescent="0.35">
      <c r="A575" s="480"/>
      <c r="B575" s="313" t="s">
        <v>1690</v>
      </c>
      <c r="C575" s="335">
        <v>19</v>
      </c>
      <c r="D575" s="485"/>
      <c r="E575" s="336">
        <f>+C575/D572</f>
        <v>0.44186046511627908</v>
      </c>
      <c r="F575" s="451"/>
      <c r="G575" s="451"/>
      <c r="H575" s="452"/>
    </row>
    <row r="576" spans="1:8" ht="20.399999999999999" customHeight="1" x14ac:dyDescent="0.3">
      <c r="A576" s="481" t="s">
        <v>1678</v>
      </c>
      <c r="B576" s="310" t="s">
        <v>1679</v>
      </c>
      <c r="C576" s="326">
        <v>0</v>
      </c>
      <c r="D576" s="484">
        <f>SUM(C576:C579)</f>
        <v>43</v>
      </c>
      <c r="E576" s="327">
        <f>+C576/D576</f>
        <v>0</v>
      </c>
      <c r="F576" s="457"/>
      <c r="G576" s="457"/>
      <c r="H576" s="458"/>
    </row>
    <row r="577" spans="1:8" ht="46.8" x14ac:dyDescent="0.3">
      <c r="A577" s="479"/>
      <c r="B577" s="314" t="s">
        <v>1680</v>
      </c>
      <c r="C577" s="328">
        <v>7</v>
      </c>
      <c r="D577" s="485"/>
      <c r="E577" s="329">
        <f>+C577/D576</f>
        <v>0.16279069767441862</v>
      </c>
      <c r="F577" s="451"/>
      <c r="G577" s="451"/>
      <c r="H577" s="452"/>
    </row>
    <row r="578" spans="1:8" ht="20.399999999999999" customHeight="1" x14ac:dyDescent="0.3">
      <c r="A578" s="479"/>
      <c r="B578" s="311" t="s">
        <v>1681</v>
      </c>
      <c r="C578" s="328">
        <v>23</v>
      </c>
      <c r="D578" s="485"/>
      <c r="E578" s="329">
        <f>+C578/D576</f>
        <v>0.53488372093023251</v>
      </c>
      <c r="F578" s="451"/>
      <c r="G578" s="451"/>
      <c r="H578" s="452"/>
    </row>
    <row r="579" spans="1:8" ht="20.399999999999999" customHeight="1" thickBot="1" x14ac:dyDescent="0.35">
      <c r="A579" s="482"/>
      <c r="B579" s="312" t="s">
        <v>1682</v>
      </c>
      <c r="C579" s="330">
        <v>13</v>
      </c>
      <c r="D579" s="486"/>
      <c r="E579" s="331">
        <f>+C579/D576</f>
        <v>0.30232558139534882</v>
      </c>
      <c r="F579" s="454"/>
      <c r="G579" s="454"/>
      <c r="H579" s="455"/>
    </row>
    <row r="582" spans="1:8" ht="16.2" thickBot="1" x14ac:dyDescent="0.35"/>
    <row r="583" spans="1:8" ht="16.2" thickBot="1" x14ac:dyDescent="0.35">
      <c r="A583" s="464" t="s">
        <v>1667</v>
      </c>
      <c r="B583" s="465"/>
      <c r="C583" s="465"/>
      <c r="D583" s="465"/>
      <c r="E583" s="465"/>
      <c r="F583" s="465"/>
      <c r="G583" s="465"/>
      <c r="H583" s="466"/>
    </row>
    <row r="584" spans="1:8" ht="47.4" thickBot="1" x14ac:dyDescent="0.3">
      <c r="A584" s="320" t="s">
        <v>1628</v>
      </c>
      <c r="B584" s="321" t="s">
        <v>1662</v>
      </c>
      <c r="C584" s="296" t="s">
        <v>1635</v>
      </c>
      <c r="D584" s="297" t="s">
        <v>1671</v>
      </c>
      <c r="E584" s="298" t="s">
        <v>1620</v>
      </c>
      <c r="F584" s="467" t="s">
        <v>1714</v>
      </c>
      <c r="G584" s="467"/>
      <c r="H584" s="468"/>
    </row>
    <row r="585" spans="1:8" ht="13.2" customHeight="1" x14ac:dyDescent="0.3">
      <c r="A585" s="481" t="s">
        <v>1692</v>
      </c>
      <c r="B585" s="358" t="s">
        <v>1630</v>
      </c>
      <c r="C585" s="340">
        <v>3</v>
      </c>
      <c r="D585" s="473">
        <f>SUM(C585:C591)</f>
        <v>53</v>
      </c>
      <c r="E585" s="353">
        <f>+C585/D592</f>
        <v>5.6603773584905662E-2</v>
      </c>
      <c r="F585" s="456"/>
      <c r="G585" s="457"/>
      <c r="H585" s="458"/>
    </row>
    <row r="586" spans="1:8" x14ac:dyDescent="0.3">
      <c r="A586" s="479"/>
      <c r="B586" s="359" t="s">
        <v>1631</v>
      </c>
      <c r="C586" s="342">
        <v>5</v>
      </c>
      <c r="D586" s="477"/>
      <c r="E586" s="355">
        <f>+C586/D592</f>
        <v>9.4339622641509441E-2</v>
      </c>
      <c r="F586" s="450"/>
      <c r="G586" s="451"/>
      <c r="H586" s="452"/>
    </row>
    <row r="587" spans="1:8" x14ac:dyDescent="0.3">
      <c r="A587" s="479"/>
      <c r="B587" s="359" t="s">
        <v>1643</v>
      </c>
      <c r="C587" s="342">
        <v>2</v>
      </c>
      <c r="D587" s="477"/>
      <c r="E587" s="355">
        <f>+C587/D592</f>
        <v>3.7735849056603772E-2</v>
      </c>
      <c r="F587" s="450"/>
      <c r="G587" s="451"/>
      <c r="H587" s="452"/>
    </row>
    <row r="588" spans="1:8" x14ac:dyDescent="0.3">
      <c r="A588" s="479"/>
      <c r="B588" s="359" t="s">
        <v>1644</v>
      </c>
      <c r="C588" s="342">
        <v>5</v>
      </c>
      <c r="D588" s="477"/>
      <c r="E588" s="355">
        <f>+C588/D592</f>
        <v>9.4339622641509441E-2</v>
      </c>
      <c r="F588" s="450"/>
      <c r="G588" s="451"/>
      <c r="H588" s="452"/>
    </row>
    <row r="589" spans="1:8" x14ac:dyDescent="0.3">
      <c r="A589" s="479"/>
      <c r="B589" s="359" t="s">
        <v>1633</v>
      </c>
      <c r="C589" s="342">
        <v>6</v>
      </c>
      <c r="D589" s="477"/>
      <c r="E589" s="355">
        <f>+C589/D592</f>
        <v>0.11320754716981132</v>
      </c>
      <c r="F589" s="450"/>
      <c r="G589" s="451"/>
      <c r="H589" s="452"/>
    </row>
    <row r="590" spans="1:8" ht="31.8" thickBot="1" x14ac:dyDescent="0.35">
      <c r="A590" s="482"/>
      <c r="B590" s="359" t="s">
        <v>1665</v>
      </c>
      <c r="C590" s="342">
        <v>30</v>
      </c>
      <c r="D590" s="477"/>
      <c r="E590" s="355">
        <f>+C590/D592</f>
        <v>0.56603773584905659</v>
      </c>
      <c r="F590" s="450"/>
      <c r="G590" s="451"/>
      <c r="H590" s="452"/>
    </row>
    <row r="591" spans="1:8" ht="16.2" thickBot="1" x14ac:dyDescent="0.35">
      <c r="A591" s="381"/>
      <c r="B591" s="360" t="s">
        <v>1712</v>
      </c>
      <c r="C591" s="344">
        <v>2</v>
      </c>
      <c r="D591" s="483"/>
      <c r="E591" s="357">
        <f>+C591/D592</f>
        <v>3.7735849056603772E-2</v>
      </c>
      <c r="F591" s="453"/>
      <c r="G591" s="454"/>
      <c r="H591" s="455"/>
    </row>
    <row r="592" spans="1:8" hidden="1" x14ac:dyDescent="0.3">
      <c r="D592" s="351">
        <f>SUM(C585:C591)</f>
        <v>53</v>
      </c>
    </row>
    <row r="593" spans="1:8" ht="16.2" thickBot="1" x14ac:dyDescent="0.3">
      <c r="A593" s="263" t="s">
        <v>1669</v>
      </c>
      <c r="B593" s="309" t="s">
        <v>1670</v>
      </c>
      <c r="C593" s="472"/>
      <c r="D593" s="473"/>
      <c r="E593" s="473"/>
      <c r="F593" s="473"/>
      <c r="G593" s="473"/>
      <c r="H593" s="474"/>
    </row>
    <row r="594" spans="1:8" ht="18" customHeight="1" x14ac:dyDescent="0.3">
      <c r="A594" s="475" t="s">
        <v>1668</v>
      </c>
      <c r="B594" s="310" t="s">
        <v>1672</v>
      </c>
      <c r="C594" s="366">
        <v>0</v>
      </c>
      <c r="D594" s="484">
        <f>SUM(C594:C597)</f>
        <v>53</v>
      </c>
      <c r="E594" s="327">
        <f>+C594/D594</f>
        <v>0</v>
      </c>
      <c r="F594" s="457"/>
      <c r="G594" s="457"/>
      <c r="H594" s="458"/>
    </row>
    <row r="595" spans="1:8" ht="18" customHeight="1" x14ac:dyDescent="0.3">
      <c r="A595" s="476"/>
      <c r="B595" s="311" t="s">
        <v>1673</v>
      </c>
      <c r="C595" s="368">
        <v>8</v>
      </c>
      <c r="D595" s="485"/>
      <c r="E595" s="329">
        <f>+C595/D594</f>
        <v>0.15094339622641509</v>
      </c>
      <c r="F595" s="451"/>
      <c r="G595" s="451"/>
      <c r="H595" s="452"/>
    </row>
    <row r="596" spans="1:8" ht="18" customHeight="1" x14ac:dyDescent="0.3">
      <c r="A596" s="476"/>
      <c r="B596" s="311" t="s">
        <v>1674</v>
      </c>
      <c r="C596" s="368">
        <v>27</v>
      </c>
      <c r="D596" s="485"/>
      <c r="E596" s="329">
        <f>+C596/D594</f>
        <v>0.50943396226415094</v>
      </c>
      <c r="F596" s="451"/>
      <c r="G596" s="451"/>
      <c r="H596" s="452"/>
    </row>
    <row r="597" spans="1:8" ht="18" customHeight="1" thickBot="1" x14ac:dyDescent="0.35">
      <c r="A597" s="492"/>
      <c r="B597" s="312" t="s">
        <v>1675</v>
      </c>
      <c r="C597" s="370">
        <v>18</v>
      </c>
      <c r="D597" s="486"/>
      <c r="E597" s="331">
        <f>+C597/D594</f>
        <v>0.33962264150943394</v>
      </c>
      <c r="F597" s="451"/>
      <c r="G597" s="451"/>
      <c r="H597" s="452"/>
    </row>
    <row r="598" spans="1:8" ht="18" customHeight="1" x14ac:dyDescent="0.3">
      <c r="A598" s="481" t="s">
        <v>1676</v>
      </c>
      <c r="B598" s="310" t="s">
        <v>1683</v>
      </c>
      <c r="C598" s="326">
        <v>0</v>
      </c>
      <c r="D598" s="484">
        <f>SUM(C598:C601)</f>
        <v>53</v>
      </c>
      <c r="E598" s="327">
        <f>+C598/D598</f>
        <v>0</v>
      </c>
      <c r="F598" s="457"/>
      <c r="G598" s="457"/>
      <c r="H598" s="458"/>
    </row>
    <row r="599" spans="1:8" ht="18" customHeight="1" x14ac:dyDescent="0.3">
      <c r="A599" s="479"/>
      <c r="B599" s="311" t="s">
        <v>1684</v>
      </c>
      <c r="C599" s="328">
        <v>0</v>
      </c>
      <c r="D599" s="485"/>
      <c r="E599" s="329">
        <f>+C599/D598</f>
        <v>0</v>
      </c>
      <c r="F599" s="451"/>
      <c r="G599" s="451"/>
      <c r="H599" s="452"/>
    </row>
    <row r="600" spans="1:8" ht="18" customHeight="1" x14ac:dyDescent="0.3">
      <c r="A600" s="479"/>
      <c r="B600" s="311" t="s">
        <v>1685</v>
      </c>
      <c r="C600" s="328">
        <v>10</v>
      </c>
      <c r="D600" s="485"/>
      <c r="E600" s="329">
        <f>+C600/D598</f>
        <v>0.18867924528301888</v>
      </c>
      <c r="F600" s="451"/>
      <c r="G600" s="451"/>
      <c r="H600" s="452"/>
    </row>
    <row r="601" spans="1:8" ht="18" customHeight="1" thickBot="1" x14ac:dyDescent="0.35">
      <c r="A601" s="482"/>
      <c r="B601" s="312" t="s">
        <v>1686</v>
      </c>
      <c r="C601" s="330">
        <v>43</v>
      </c>
      <c r="D601" s="486"/>
      <c r="E601" s="331">
        <f>+C601/D598</f>
        <v>0.81132075471698117</v>
      </c>
      <c r="F601" s="454"/>
      <c r="G601" s="454"/>
      <c r="H601" s="455"/>
    </row>
    <row r="602" spans="1:8" ht="18" customHeight="1" x14ac:dyDescent="0.3">
      <c r="A602" s="481" t="s">
        <v>1677</v>
      </c>
      <c r="B602" s="310" t="s">
        <v>1703</v>
      </c>
      <c r="C602" s="326">
        <v>0</v>
      </c>
      <c r="D602" s="484">
        <f>SUM(C602:C605)</f>
        <v>53</v>
      </c>
      <c r="E602" s="327">
        <f>+C602/D602</f>
        <v>0</v>
      </c>
      <c r="F602" s="457"/>
      <c r="G602" s="457"/>
      <c r="H602" s="458"/>
    </row>
    <row r="603" spans="1:8" ht="18" customHeight="1" x14ac:dyDescent="0.3">
      <c r="A603" s="479"/>
      <c r="B603" s="311" t="s">
        <v>1688</v>
      </c>
      <c r="C603" s="328">
        <v>12</v>
      </c>
      <c r="D603" s="485"/>
      <c r="E603" s="329">
        <f>+C603/D602</f>
        <v>0.22641509433962265</v>
      </c>
      <c r="F603" s="451"/>
      <c r="G603" s="451"/>
      <c r="H603" s="452"/>
    </row>
    <row r="604" spans="1:8" ht="18" customHeight="1" x14ac:dyDescent="0.3">
      <c r="A604" s="479"/>
      <c r="B604" s="311" t="s">
        <v>1689</v>
      </c>
      <c r="C604" s="328">
        <v>16</v>
      </c>
      <c r="D604" s="485"/>
      <c r="E604" s="329">
        <f>+C604/D602</f>
        <v>0.30188679245283018</v>
      </c>
      <c r="F604" s="451"/>
      <c r="G604" s="451"/>
      <c r="H604" s="452"/>
    </row>
    <row r="605" spans="1:8" ht="18" customHeight="1" thickBot="1" x14ac:dyDescent="0.35">
      <c r="A605" s="480"/>
      <c r="B605" s="313" t="s">
        <v>1690</v>
      </c>
      <c r="C605" s="335">
        <v>25</v>
      </c>
      <c r="D605" s="485"/>
      <c r="E605" s="336">
        <f>+C605/D602</f>
        <v>0.47169811320754718</v>
      </c>
      <c r="F605" s="451"/>
      <c r="G605" s="451"/>
      <c r="H605" s="452"/>
    </row>
    <row r="606" spans="1:8" ht="18" customHeight="1" x14ac:dyDescent="0.3">
      <c r="A606" s="481" t="s">
        <v>1678</v>
      </c>
      <c r="B606" s="310" t="s">
        <v>1679</v>
      </c>
      <c r="C606" s="326">
        <v>0</v>
      </c>
      <c r="D606" s="484">
        <f>SUM(C606:C609)</f>
        <v>53</v>
      </c>
      <c r="E606" s="327">
        <f>+C606/D606</f>
        <v>0</v>
      </c>
      <c r="F606" s="457"/>
      <c r="G606" s="457"/>
      <c r="H606" s="458"/>
    </row>
    <row r="607" spans="1:8" ht="46.8" x14ac:dyDescent="0.3">
      <c r="A607" s="479"/>
      <c r="B607" s="314" t="s">
        <v>1680</v>
      </c>
      <c r="C607" s="328">
        <v>8</v>
      </c>
      <c r="D607" s="485"/>
      <c r="E607" s="329">
        <f>+C607/D606</f>
        <v>0.15094339622641509</v>
      </c>
      <c r="F607" s="451"/>
      <c r="G607" s="451"/>
      <c r="H607" s="452"/>
    </row>
    <row r="608" spans="1:8" ht="18" customHeight="1" x14ac:dyDescent="0.3">
      <c r="A608" s="479"/>
      <c r="B608" s="311" t="s">
        <v>1681</v>
      </c>
      <c r="C608" s="328">
        <v>27</v>
      </c>
      <c r="D608" s="485"/>
      <c r="E608" s="329">
        <f>+C608/D606</f>
        <v>0.50943396226415094</v>
      </c>
      <c r="F608" s="451"/>
      <c r="G608" s="451"/>
      <c r="H608" s="452"/>
    </row>
    <row r="609" spans="1:8" ht="18" customHeight="1" thickBot="1" x14ac:dyDescent="0.35">
      <c r="A609" s="482"/>
      <c r="B609" s="312" t="s">
        <v>1682</v>
      </c>
      <c r="C609" s="330">
        <v>18</v>
      </c>
      <c r="D609" s="486"/>
      <c r="E609" s="331">
        <f>+C609/D606</f>
        <v>0.33962264150943394</v>
      </c>
      <c r="F609" s="454"/>
      <c r="G609" s="454"/>
      <c r="H609" s="455"/>
    </row>
    <row r="611" spans="1:8" x14ac:dyDescent="0.3">
      <c r="D611" s="351">
        <f>+D585+D556+D526+D496+D466+D436+D406+D375+D344+D313+D284+D253+D223+D194+D164+D132+D100+D69+D38+D5</f>
        <v>862</v>
      </c>
    </row>
  </sheetData>
  <mergeCells count="360">
    <mergeCell ref="A330:A333"/>
    <mergeCell ref="D330:D333"/>
    <mergeCell ref="F330:H333"/>
    <mergeCell ref="A334:A337"/>
    <mergeCell ref="D334:D337"/>
    <mergeCell ref="F334:H337"/>
    <mergeCell ref="C321:H321"/>
    <mergeCell ref="A322:A325"/>
    <mergeCell ref="D322:D325"/>
    <mergeCell ref="F322:H325"/>
    <mergeCell ref="A326:A329"/>
    <mergeCell ref="D326:D329"/>
    <mergeCell ref="F326:H329"/>
    <mergeCell ref="A311:H311"/>
    <mergeCell ref="F312:H312"/>
    <mergeCell ref="A313:A319"/>
    <mergeCell ref="D313:D319"/>
    <mergeCell ref="F313:H319"/>
    <mergeCell ref="A300:A303"/>
    <mergeCell ref="D300:D303"/>
    <mergeCell ref="F300:H303"/>
    <mergeCell ref="A304:A307"/>
    <mergeCell ref="D304:D307"/>
    <mergeCell ref="F304:H307"/>
    <mergeCell ref="C291:H291"/>
    <mergeCell ref="A292:A295"/>
    <mergeCell ref="D292:D295"/>
    <mergeCell ref="F292:H295"/>
    <mergeCell ref="A296:A299"/>
    <mergeCell ref="D296:D299"/>
    <mergeCell ref="F296:H299"/>
    <mergeCell ref="A282:H282"/>
    <mergeCell ref="F283:H283"/>
    <mergeCell ref="A284:A289"/>
    <mergeCell ref="D284:D289"/>
    <mergeCell ref="F284:H289"/>
    <mergeCell ref="A606:A609"/>
    <mergeCell ref="D606:D609"/>
    <mergeCell ref="F606:H609"/>
    <mergeCell ref="A585:A590"/>
    <mergeCell ref="F585:H591"/>
    <mergeCell ref="D585:D591"/>
    <mergeCell ref="A598:A601"/>
    <mergeCell ref="D598:D601"/>
    <mergeCell ref="F598:H601"/>
    <mergeCell ref="A602:A605"/>
    <mergeCell ref="D602:D605"/>
    <mergeCell ref="F602:H605"/>
    <mergeCell ref="A583:H583"/>
    <mergeCell ref="F584:H584"/>
    <mergeCell ref="C593:H593"/>
    <mergeCell ref="A594:A597"/>
    <mergeCell ref="D594:D597"/>
    <mergeCell ref="F594:H597"/>
    <mergeCell ref="A572:A575"/>
    <mergeCell ref="D572:D575"/>
    <mergeCell ref="F572:H575"/>
    <mergeCell ref="A576:A579"/>
    <mergeCell ref="D576:D579"/>
    <mergeCell ref="F576:H579"/>
    <mergeCell ref="A564:A567"/>
    <mergeCell ref="D564:D567"/>
    <mergeCell ref="F564:H567"/>
    <mergeCell ref="A568:A571"/>
    <mergeCell ref="D568:D571"/>
    <mergeCell ref="F568:H571"/>
    <mergeCell ref="A554:H554"/>
    <mergeCell ref="F555:H555"/>
    <mergeCell ref="F556:H561"/>
    <mergeCell ref="D556:D561"/>
    <mergeCell ref="C563:H563"/>
    <mergeCell ref="A556:A561"/>
    <mergeCell ref="A546:A549"/>
    <mergeCell ref="D546:D549"/>
    <mergeCell ref="F546:H549"/>
    <mergeCell ref="F526:H531"/>
    <mergeCell ref="D526:D531"/>
    <mergeCell ref="A538:A541"/>
    <mergeCell ref="D538:D541"/>
    <mergeCell ref="F538:H541"/>
    <mergeCell ref="A542:A545"/>
    <mergeCell ref="D542:D545"/>
    <mergeCell ref="F542:H545"/>
    <mergeCell ref="A524:H524"/>
    <mergeCell ref="F525:H525"/>
    <mergeCell ref="C533:H533"/>
    <mergeCell ref="A534:A537"/>
    <mergeCell ref="D534:D537"/>
    <mergeCell ref="F534:H537"/>
    <mergeCell ref="A516:A519"/>
    <mergeCell ref="D516:D519"/>
    <mergeCell ref="F516:H519"/>
    <mergeCell ref="D496:D501"/>
    <mergeCell ref="F496:H501"/>
    <mergeCell ref="A508:A511"/>
    <mergeCell ref="D508:D511"/>
    <mergeCell ref="F508:H511"/>
    <mergeCell ref="A512:A515"/>
    <mergeCell ref="D512:D515"/>
    <mergeCell ref="F512:H515"/>
    <mergeCell ref="A494:H494"/>
    <mergeCell ref="F495:H495"/>
    <mergeCell ref="C503:H503"/>
    <mergeCell ref="A504:A507"/>
    <mergeCell ref="D504:D507"/>
    <mergeCell ref="F504:H507"/>
    <mergeCell ref="A482:A485"/>
    <mergeCell ref="D482:D485"/>
    <mergeCell ref="F482:H485"/>
    <mergeCell ref="A486:A489"/>
    <mergeCell ref="D486:D489"/>
    <mergeCell ref="F486:H489"/>
    <mergeCell ref="A474:A477"/>
    <mergeCell ref="D474:D477"/>
    <mergeCell ref="F474:H477"/>
    <mergeCell ref="A478:A481"/>
    <mergeCell ref="D478:D481"/>
    <mergeCell ref="F478:H481"/>
    <mergeCell ref="A464:H464"/>
    <mergeCell ref="F465:H465"/>
    <mergeCell ref="F466:H471"/>
    <mergeCell ref="D466:D471"/>
    <mergeCell ref="C473:H473"/>
    <mergeCell ref="A457:A460"/>
    <mergeCell ref="D457:D460"/>
    <mergeCell ref="F457:H460"/>
    <mergeCell ref="F436:H442"/>
    <mergeCell ref="D436:D442"/>
    <mergeCell ref="D449:D452"/>
    <mergeCell ref="F449:H452"/>
    <mergeCell ref="A453:A456"/>
    <mergeCell ref="D453:D456"/>
    <mergeCell ref="F453:H456"/>
    <mergeCell ref="D423:D426"/>
    <mergeCell ref="F423:H426"/>
    <mergeCell ref="A427:A430"/>
    <mergeCell ref="D427:D430"/>
    <mergeCell ref="F427:H430"/>
    <mergeCell ref="D415:D418"/>
    <mergeCell ref="F415:H418"/>
    <mergeCell ref="A419:A422"/>
    <mergeCell ref="D419:D422"/>
    <mergeCell ref="F419:H422"/>
    <mergeCell ref="F405:H405"/>
    <mergeCell ref="D406:D412"/>
    <mergeCell ref="F406:H412"/>
    <mergeCell ref="C414:H414"/>
    <mergeCell ref="A395:A398"/>
    <mergeCell ref="D395:D398"/>
    <mergeCell ref="F395:H398"/>
    <mergeCell ref="F375:H380"/>
    <mergeCell ref="A404:H404"/>
    <mergeCell ref="D375:D380"/>
    <mergeCell ref="A387:A390"/>
    <mergeCell ref="D387:D390"/>
    <mergeCell ref="F387:H390"/>
    <mergeCell ref="A391:A394"/>
    <mergeCell ref="D391:D394"/>
    <mergeCell ref="F391:H394"/>
    <mergeCell ref="A373:H373"/>
    <mergeCell ref="F374:H374"/>
    <mergeCell ref="C382:H382"/>
    <mergeCell ref="A383:A386"/>
    <mergeCell ref="D383:D386"/>
    <mergeCell ref="F383:H386"/>
    <mergeCell ref="A365:A368"/>
    <mergeCell ref="D365:D368"/>
    <mergeCell ref="F365:H368"/>
    <mergeCell ref="D344:D350"/>
    <mergeCell ref="F344:H350"/>
    <mergeCell ref="A357:A360"/>
    <mergeCell ref="D357:D360"/>
    <mergeCell ref="F357:H360"/>
    <mergeCell ref="A361:A364"/>
    <mergeCell ref="D361:D364"/>
    <mergeCell ref="F361:H364"/>
    <mergeCell ref="A342:H342"/>
    <mergeCell ref="F343:H343"/>
    <mergeCell ref="C352:H352"/>
    <mergeCell ref="A353:A356"/>
    <mergeCell ref="D353:D356"/>
    <mergeCell ref="F353:H356"/>
    <mergeCell ref="A269:A272"/>
    <mergeCell ref="D269:D272"/>
    <mergeCell ref="F269:H272"/>
    <mergeCell ref="A273:A276"/>
    <mergeCell ref="D273:D276"/>
    <mergeCell ref="F273:H276"/>
    <mergeCell ref="A261:A264"/>
    <mergeCell ref="D261:D264"/>
    <mergeCell ref="F261:H264"/>
    <mergeCell ref="A265:A268"/>
    <mergeCell ref="D265:D268"/>
    <mergeCell ref="F265:H268"/>
    <mergeCell ref="A251:H251"/>
    <mergeCell ref="F252:H252"/>
    <mergeCell ref="F253:H258"/>
    <mergeCell ref="D253:D258"/>
    <mergeCell ref="C260:H260"/>
    <mergeCell ref="A239:A242"/>
    <mergeCell ref="D239:D242"/>
    <mergeCell ref="F239:H242"/>
    <mergeCell ref="A243:A246"/>
    <mergeCell ref="D243:D246"/>
    <mergeCell ref="F243:H246"/>
    <mergeCell ref="A253:A258"/>
    <mergeCell ref="A231:A234"/>
    <mergeCell ref="D231:D234"/>
    <mergeCell ref="F231:H234"/>
    <mergeCell ref="A235:A238"/>
    <mergeCell ref="D235:D238"/>
    <mergeCell ref="F235:H238"/>
    <mergeCell ref="A221:H221"/>
    <mergeCell ref="F222:H222"/>
    <mergeCell ref="D223:D228"/>
    <mergeCell ref="F223:H228"/>
    <mergeCell ref="C230:H230"/>
    <mergeCell ref="A210:A213"/>
    <mergeCell ref="D210:D213"/>
    <mergeCell ref="F210:H213"/>
    <mergeCell ref="A214:A217"/>
    <mergeCell ref="D214:D217"/>
    <mergeCell ref="F214:H217"/>
    <mergeCell ref="D202:D205"/>
    <mergeCell ref="F202:H205"/>
    <mergeCell ref="A206:A209"/>
    <mergeCell ref="D206:D209"/>
    <mergeCell ref="F206:H209"/>
    <mergeCell ref="D180:D183"/>
    <mergeCell ref="F180:H183"/>
    <mergeCell ref="A184:A187"/>
    <mergeCell ref="D184:D187"/>
    <mergeCell ref="F184:H187"/>
    <mergeCell ref="C171:H171"/>
    <mergeCell ref="A172:A175"/>
    <mergeCell ref="D172:D175"/>
    <mergeCell ref="F172:H175"/>
    <mergeCell ref="A176:A179"/>
    <mergeCell ref="D176:D179"/>
    <mergeCell ref="F176:H179"/>
    <mergeCell ref="A180:A183"/>
    <mergeCell ref="D152:D155"/>
    <mergeCell ref="F152:H155"/>
    <mergeCell ref="A162:H162"/>
    <mergeCell ref="F163:H163"/>
    <mergeCell ref="D164:D169"/>
    <mergeCell ref="F164:H169"/>
    <mergeCell ref="D144:D147"/>
    <mergeCell ref="F144:H147"/>
    <mergeCell ref="A148:A151"/>
    <mergeCell ref="D148:D151"/>
    <mergeCell ref="F148:H151"/>
    <mergeCell ref="A144:A147"/>
    <mergeCell ref="A152:A155"/>
    <mergeCell ref="D132:D137"/>
    <mergeCell ref="F132:H137"/>
    <mergeCell ref="C139:H139"/>
    <mergeCell ref="A140:A143"/>
    <mergeCell ref="D140:D143"/>
    <mergeCell ref="F140:H143"/>
    <mergeCell ref="A121:A124"/>
    <mergeCell ref="D121:D124"/>
    <mergeCell ref="F121:H124"/>
    <mergeCell ref="A130:H130"/>
    <mergeCell ref="F131:H131"/>
    <mergeCell ref="A113:A116"/>
    <mergeCell ref="D113:D116"/>
    <mergeCell ref="F113:H116"/>
    <mergeCell ref="A117:A120"/>
    <mergeCell ref="D117:D120"/>
    <mergeCell ref="F117:H120"/>
    <mergeCell ref="A98:H98"/>
    <mergeCell ref="F99:H99"/>
    <mergeCell ref="D100:D106"/>
    <mergeCell ref="C108:H108"/>
    <mergeCell ref="A109:A112"/>
    <mergeCell ref="D109:D112"/>
    <mergeCell ref="F109:H112"/>
    <mergeCell ref="F100:H106"/>
    <mergeCell ref="A86:A89"/>
    <mergeCell ref="D86:D89"/>
    <mergeCell ref="F86:H89"/>
    <mergeCell ref="A90:A93"/>
    <mergeCell ref="D90:D93"/>
    <mergeCell ref="F90:H93"/>
    <mergeCell ref="A78:A81"/>
    <mergeCell ref="D78:D81"/>
    <mergeCell ref="F78:H81"/>
    <mergeCell ref="A82:A85"/>
    <mergeCell ref="D82:D85"/>
    <mergeCell ref="F82:H85"/>
    <mergeCell ref="A67:H67"/>
    <mergeCell ref="F68:H68"/>
    <mergeCell ref="D69:D75"/>
    <mergeCell ref="F69:H75"/>
    <mergeCell ref="C77:H77"/>
    <mergeCell ref="F51:H54"/>
    <mergeCell ref="A55:A58"/>
    <mergeCell ref="D55:D58"/>
    <mergeCell ref="F55:H58"/>
    <mergeCell ref="A59:A62"/>
    <mergeCell ref="D59:D62"/>
    <mergeCell ref="F59:H62"/>
    <mergeCell ref="D26:D29"/>
    <mergeCell ref="F26:H29"/>
    <mergeCell ref="C13:H13"/>
    <mergeCell ref="A14:A17"/>
    <mergeCell ref="D14:D17"/>
    <mergeCell ref="F14:H17"/>
    <mergeCell ref="A18:A21"/>
    <mergeCell ref="D18:D21"/>
    <mergeCell ref="F18:H21"/>
    <mergeCell ref="A3:H3"/>
    <mergeCell ref="F4:H4"/>
    <mergeCell ref="D5:D11"/>
    <mergeCell ref="F5:H11"/>
    <mergeCell ref="A406:A412"/>
    <mergeCell ref="A436:A442"/>
    <mergeCell ref="A466:A471"/>
    <mergeCell ref="A496:A501"/>
    <mergeCell ref="A526:A531"/>
    <mergeCell ref="A415:A418"/>
    <mergeCell ref="A423:A426"/>
    <mergeCell ref="A434:H434"/>
    <mergeCell ref="F435:H435"/>
    <mergeCell ref="C444:H444"/>
    <mergeCell ref="A445:A448"/>
    <mergeCell ref="D445:D448"/>
    <mergeCell ref="F445:H448"/>
    <mergeCell ref="A449:A452"/>
    <mergeCell ref="A344:A350"/>
    <mergeCell ref="A375:A380"/>
    <mergeCell ref="A132:A137"/>
    <mergeCell ref="A164:A169"/>
    <mergeCell ref="A194:A199"/>
    <mergeCell ref="A223:A228"/>
    <mergeCell ref="A192:H192"/>
    <mergeCell ref="F193:H193"/>
    <mergeCell ref="D194:D199"/>
    <mergeCell ref="F194:H199"/>
    <mergeCell ref="C201:H201"/>
    <mergeCell ref="A202:A205"/>
    <mergeCell ref="A5:A11"/>
    <mergeCell ref="A38:A44"/>
    <mergeCell ref="A69:A75"/>
    <mergeCell ref="A100:A106"/>
    <mergeCell ref="A22:A25"/>
    <mergeCell ref="A36:H36"/>
    <mergeCell ref="F37:H37"/>
    <mergeCell ref="D38:D44"/>
    <mergeCell ref="F38:H44"/>
    <mergeCell ref="C46:H46"/>
    <mergeCell ref="A47:A50"/>
    <mergeCell ref="D47:D50"/>
    <mergeCell ref="F47:H50"/>
    <mergeCell ref="A51:A54"/>
    <mergeCell ref="D51:D54"/>
    <mergeCell ref="D22:D25"/>
    <mergeCell ref="F22:H25"/>
    <mergeCell ref="A26:A2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6380F-62D0-409D-9B13-3437D63F3D43}">
  <dimension ref="A1:C24"/>
  <sheetViews>
    <sheetView workbookViewId="0">
      <selection activeCell="C9" sqref="C9"/>
    </sheetView>
  </sheetViews>
  <sheetFormatPr baseColWidth="10" defaultRowHeight="13.2" x14ac:dyDescent="0.25"/>
  <cols>
    <col min="1" max="1" width="19.6640625" customWidth="1"/>
    <col min="2" max="2" width="13.33203125" customWidth="1"/>
  </cols>
  <sheetData>
    <row r="1" spans="1:3" ht="26.4" x14ac:dyDescent="0.25">
      <c r="A1" s="236" t="s">
        <v>1646</v>
      </c>
      <c r="B1" s="236" t="s">
        <v>1635</v>
      </c>
      <c r="C1" s="236" t="s">
        <v>1620</v>
      </c>
    </row>
    <row r="2" spans="1:3" x14ac:dyDescent="0.25">
      <c r="A2" s="237" t="s">
        <v>1630</v>
      </c>
      <c r="B2" s="242">
        <f>+Administrativo!O4+Operativo!O4</f>
        <v>82</v>
      </c>
      <c r="C2" s="241">
        <f>+B2/B9</f>
        <v>5.786873676781934E-2</v>
      </c>
    </row>
    <row r="3" spans="1:3" x14ac:dyDescent="0.25">
      <c r="A3" s="237" t="s">
        <v>1631</v>
      </c>
      <c r="B3" s="247">
        <f>+Administrativo!O5+Operativo!O5</f>
        <v>146</v>
      </c>
      <c r="C3" s="241">
        <f>+B3/B9</f>
        <v>0.10303458009880029</v>
      </c>
    </row>
    <row r="4" spans="1:3" ht="12.6" customHeight="1" x14ac:dyDescent="0.25">
      <c r="A4" s="237" t="s">
        <v>1664</v>
      </c>
      <c r="B4" s="242">
        <f>+Administrativo!O6+Operativo!O6</f>
        <v>27</v>
      </c>
      <c r="C4" s="241">
        <f>+B4/B9</f>
        <v>1.9054340155257588E-2</v>
      </c>
    </row>
    <row r="5" spans="1:3" ht="12.6" customHeight="1" x14ac:dyDescent="0.25">
      <c r="A5" s="237" t="s">
        <v>1632</v>
      </c>
      <c r="B5" s="242">
        <f>+Administrativo!O7+Operativo!O7</f>
        <v>144</v>
      </c>
      <c r="C5" s="241">
        <f>+B5/B9</f>
        <v>0.10162314749470713</v>
      </c>
    </row>
    <row r="6" spans="1:3" ht="12.6" customHeight="1" x14ac:dyDescent="0.25">
      <c r="A6" s="237" t="s">
        <v>1633</v>
      </c>
      <c r="B6" s="242">
        <f>+Administrativo!O8+Operativo!O8</f>
        <v>260</v>
      </c>
      <c r="C6" s="241">
        <f>+B6/B9</f>
        <v>0.1834862385321101</v>
      </c>
    </row>
    <row r="7" spans="1:3" ht="26.4" x14ac:dyDescent="0.25">
      <c r="A7" s="237" t="s">
        <v>1666</v>
      </c>
      <c r="B7" s="238">
        <f>+Administrativo!O11+Operativo!O9</f>
        <v>703</v>
      </c>
      <c r="C7" s="248">
        <f>+B7/B9</f>
        <v>0.49611856033874385</v>
      </c>
    </row>
    <row r="8" spans="1:3" ht="12.6" customHeight="1" x14ac:dyDescent="0.25">
      <c r="A8" s="237" t="s">
        <v>1702</v>
      </c>
      <c r="B8" s="242">
        <v>55</v>
      </c>
      <c r="C8" s="241">
        <f>+B8/B9</f>
        <v>3.8814396612561752E-2</v>
      </c>
    </row>
    <row r="9" spans="1:3" ht="12.6" customHeight="1" x14ac:dyDescent="0.25">
      <c r="A9" s="250" t="s">
        <v>1137</v>
      </c>
      <c r="B9" s="242">
        <f>SUM(B2:B8)</f>
        <v>1417</v>
      </c>
      <c r="C9" s="249">
        <f>SUM(C2:C8)</f>
        <v>1</v>
      </c>
    </row>
    <row r="10" spans="1:3" ht="12.6" customHeight="1" x14ac:dyDescent="0.25"/>
    <row r="11" spans="1:3" ht="12.6" customHeight="1" x14ac:dyDescent="0.25"/>
    <row r="12" spans="1:3" ht="12.6" customHeight="1" x14ac:dyDescent="0.25"/>
    <row r="24" spans="1:1" x14ac:dyDescent="0.25">
      <c r="A24" s="239"/>
    </row>
  </sheetData>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DCB6440B14429489C5017913E16EB1E" ma:contentTypeVersion="14" ma:contentTypeDescription="Crear nuevo documento." ma:contentTypeScope="" ma:versionID="26dfc364393f51d532fdd595e98951bd">
  <xsd:schema xmlns:xsd="http://www.w3.org/2001/XMLSchema" xmlns:xs="http://www.w3.org/2001/XMLSchema" xmlns:p="http://schemas.microsoft.com/office/2006/metadata/properties" xmlns:ns2="4b9b4d65-f45c-490f-9a60-1a05090cf4e0" xmlns:ns3="0ca496d9-f26b-42b3-993e-bda64e9da20b" targetNamespace="http://schemas.microsoft.com/office/2006/metadata/properties" ma:root="true" ma:fieldsID="7b84dd1cabc433d87d900f8c4c25eb1b" ns2:_="" ns3:_="">
    <xsd:import namespace="4b9b4d65-f45c-490f-9a60-1a05090cf4e0"/>
    <xsd:import namespace="0ca496d9-f26b-42b3-993e-bda64e9da20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9b4d65-f45c-490f-9a60-1a05090cf4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Location" ma:index="12" nillable="true" ma:displayName="Location" ma:hidden="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ca496d9-f26b-42b3-993e-bda64e9da20b" elementFormDefault="qualified">
    <xsd:import namespace="http://schemas.microsoft.com/office/2006/documentManagement/types"/>
    <xsd:import namespace="http://schemas.microsoft.com/office/infopath/2007/PartnerControls"/>
    <xsd:element name="SharedWithUsers" ma:index="18"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E67A76-1DCB-442E-8523-7F774C85F477}"/>
</file>

<file path=customXml/itemProps2.xml><?xml version="1.0" encoding="utf-8"?>
<ds:datastoreItem xmlns:ds="http://schemas.openxmlformats.org/officeDocument/2006/customXml" ds:itemID="{FCAA014E-C952-4EAA-A082-220896A8EB7E}"/>
</file>

<file path=customXml/itemProps3.xml><?xml version="1.0" encoding="utf-8"?>
<ds:datastoreItem xmlns:ds="http://schemas.openxmlformats.org/officeDocument/2006/customXml" ds:itemID="{5499DEC7-3D4A-4B98-A0DB-3862136180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Respuestas de formulario 1</vt:lpstr>
      <vt:lpstr>DATOS ADLP</vt:lpstr>
      <vt:lpstr>encuesta comfanorte</vt:lpstr>
      <vt:lpstr>LINEAS ADLP</vt:lpstr>
      <vt:lpstr>Hoja2</vt:lpstr>
      <vt:lpstr>DATOS COLABORADORES ADLP</vt:lpstr>
      <vt:lpstr>Administrativo</vt:lpstr>
      <vt:lpstr>Operativo</vt:lpstr>
      <vt:lpstr>Consolidado Peligros</vt:lpstr>
      <vt:lpstr>Aceptabilidad del riesgo</vt:lpstr>
      <vt:lpstr>Hoja6</vt:lpstr>
      <vt:lpstr>Riesgo I</vt:lpstr>
      <vt:lpstr>Riesgo II</vt:lpstr>
      <vt:lpstr>Hoja3</vt:lpstr>
      <vt:lpstr>Hoja1</vt:lpstr>
      <vt:lpstr>RESUMEN</vt:lpstr>
      <vt:lpstr>'Riesgo II'!Área_de_impresión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santafe</dc:creator>
  <cp:lastModifiedBy>Nairda</cp:lastModifiedBy>
  <cp:lastPrinted>2021-01-19T19:27:00Z</cp:lastPrinted>
  <dcterms:created xsi:type="dcterms:W3CDTF">2020-02-05T19:38:30Z</dcterms:created>
  <dcterms:modified xsi:type="dcterms:W3CDTF">2021-11-12T03:08:52Z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0x0101009DCB6440B14429489C5017913E16EB1E</vt:lpwstr>
  </property>
</Properties>
</file>