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lu\Documents\uniminuto\"/>
    </mc:Choice>
  </mc:AlternateContent>
  <xr:revisionPtr revIDLastSave="0" documentId="13_ncr:1_{BB2B3E38-8D44-4380-B867-ACC65B5B3603}" xr6:coauthVersionLast="34" xr6:coauthVersionMax="34" xr10:uidLastSave="{00000000-0000-0000-0000-000000000000}"/>
  <bookViews>
    <workbookView xWindow="0" yWindow="0" windowWidth="19200" windowHeight="6380" xr2:uid="{00000000-000D-0000-FFFF-FFFF00000000}"/>
  </bookViews>
  <sheets>
    <sheet name="PRESUPUESTO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13" i="2"/>
  <c r="C14" i="2"/>
  <c r="C15" i="2"/>
  <c r="C16" i="2"/>
  <c r="C17" i="2"/>
  <c r="C18" i="2"/>
  <c r="C19" i="2"/>
  <c r="A31" i="2"/>
  <c r="I4" i="2" s="1"/>
  <c r="E31" i="2"/>
  <c r="H5" i="2" s="1"/>
  <c r="I5" i="2"/>
  <c r="I6" i="2" l="1"/>
  <c r="H14" i="2"/>
  <c r="H13" i="2"/>
  <c r="H15" i="2"/>
  <c r="H12" i="2"/>
  <c r="H19" i="2"/>
  <c r="H18" i="2"/>
  <c r="H10" i="2"/>
  <c r="H16" i="2"/>
  <c r="H11" i="2"/>
  <c r="H17" i="2"/>
  <c r="H8" i="2"/>
  <c r="D16" i="2"/>
  <c r="E16" i="2" s="1"/>
  <c r="F16" i="2" s="1"/>
  <c r="G16" i="2" s="1"/>
  <c r="D11" i="2"/>
  <c r="E11" i="2" s="1"/>
  <c r="F11" i="2" s="1"/>
  <c r="G11" i="2" s="1"/>
  <c r="D5" i="2"/>
  <c r="E5" i="2" s="1"/>
  <c r="F5" i="2" s="1"/>
  <c r="G5" i="2" s="1"/>
  <c r="D14" i="2"/>
  <c r="E14" i="2" s="1"/>
  <c r="F14" i="2" s="1"/>
  <c r="G14" i="2" s="1"/>
  <c r="D18" i="2"/>
  <c r="E18" i="2" s="1"/>
  <c r="F18" i="2" s="1"/>
  <c r="G18" i="2" s="1"/>
  <c r="I19" i="2"/>
  <c r="I18" i="2"/>
  <c r="I17" i="2"/>
  <c r="I16" i="2"/>
  <c r="I15" i="2"/>
  <c r="I14" i="2"/>
  <c r="I13" i="2"/>
  <c r="I12" i="2"/>
  <c r="I11" i="2"/>
  <c r="I10" i="2"/>
  <c r="I9" i="2"/>
  <c r="H7" i="2"/>
  <c r="H4" i="2"/>
  <c r="H9" i="2"/>
  <c r="D9" i="2" s="1"/>
  <c r="E9" i="2" s="1"/>
  <c r="F9" i="2" s="1"/>
  <c r="G9" i="2" s="1"/>
  <c r="I8" i="2"/>
  <c r="D8" i="2" s="1"/>
  <c r="E8" i="2" s="1"/>
  <c r="F8" i="2" s="1"/>
  <c r="G8" i="2" s="1"/>
  <c r="I7" i="2"/>
  <c r="D7" i="2" s="1"/>
  <c r="E7" i="2" s="1"/>
  <c r="F7" i="2" s="1"/>
  <c r="G7" i="2" s="1"/>
  <c r="H6" i="2"/>
  <c r="D6" i="2" s="1"/>
  <c r="E6" i="2" s="1"/>
  <c r="F6" i="2" s="1"/>
  <c r="G6" i="2" s="1"/>
  <c r="D19" i="2"/>
  <c r="E19" i="2" s="1"/>
  <c r="F19" i="2" s="1"/>
  <c r="G19" i="2" s="1"/>
  <c r="D17" i="2"/>
  <c r="E17" i="2" s="1"/>
  <c r="F17" i="2" s="1"/>
  <c r="G17" i="2" s="1"/>
  <c r="D15" i="2"/>
  <c r="E15" i="2" s="1"/>
  <c r="F15" i="2" s="1"/>
  <c r="G15" i="2" s="1"/>
  <c r="D13" i="2"/>
  <c r="E13" i="2" s="1"/>
  <c r="F13" i="2" s="1"/>
  <c r="G13" i="2" s="1"/>
  <c r="D10" i="2"/>
  <c r="E10" i="2" s="1"/>
  <c r="F10" i="2" s="1"/>
  <c r="G10" i="2" s="1"/>
  <c r="C22" i="2"/>
  <c r="D4" i="2"/>
  <c r="E4" i="2" l="1"/>
  <c r="D22" i="2"/>
  <c r="F4" i="2" l="1"/>
  <c r="E22" i="2"/>
  <c r="G4" i="2" l="1"/>
  <c r="G22" i="2" s="1"/>
  <c r="F22" i="2"/>
</calcChain>
</file>

<file path=xl/sharedStrings.xml><?xml version="1.0" encoding="utf-8"?>
<sst xmlns="http://schemas.openxmlformats.org/spreadsheetml/2006/main" count="38" uniqueCount="37">
  <si>
    <t xml:space="preserve">RUBROS </t>
  </si>
  <si>
    <t xml:space="preserve">1. PERSONAL </t>
  </si>
  <si>
    <t xml:space="preserve">4. SERVICIOS TECNICOS </t>
  </si>
  <si>
    <t>5. CAPACITACIÓN</t>
  </si>
  <si>
    <t xml:space="preserve">6. BIBLIOGRAFÍA: LIBROS, SUSCRIPCIÓN A REVISTAS Y VINCULACIÓN A REDES DE INFORMACIÓN </t>
  </si>
  <si>
    <t xml:space="preserve">8. DIFUSIÓN DE RESULTADOS: CORRESPONDENCIA PARA ACTIVACIÓN DEREDES Y EVENTOS </t>
  </si>
  <si>
    <t>VALOR UNIDAD</t>
  </si>
  <si>
    <t>AÑO 1 (2018)</t>
  </si>
  <si>
    <t>AÑO 2 (2019)</t>
  </si>
  <si>
    <t xml:space="preserve">AÑO 3 (2020) </t>
  </si>
  <si>
    <t>AÑO 4 (2021)</t>
  </si>
  <si>
    <t>AÑO 5 (2022)</t>
  </si>
  <si>
    <t>PROMEDIO IPC (Indice de Precios al Consumidor)  Ultimo cinco meses del 2018</t>
  </si>
  <si>
    <t>PROMEDIO SML (Salario Minimo Legal) Ultimo cinco años</t>
  </si>
  <si>
    <t xml:space="preserve">HISTORIAL DE SALARIO MINIMO ULTIMOS 5 AÑOS </t>
  </si>
  <si>
    <t xml:space="preserve">PROMEDIO </t>
  </si>
  <si>
    <t xml:space="preserve">IPC ULTIMOS 5 MESES </t>
  </si>
  <si>
    <t xml:space="preserve">JUNIO </t>
  </si>
  <si>
    <t>FEBRERO</t>
  </si>
  <si>
    <t>MARZO</t>
  </si>
  <si>
    <t>ABRIL</t>
  </si>
  <si>
    <t xml:space="preserve">MAYO </t>
  </si>
  <si>
    <t>3. SALIDAS DE CAMPO: TRANSPORTE, REFIGERIO Y ALQUILER DE ESPACIO</t>
  </si>
  <si>
    <t xml:space="preserve">2. EQUIPOS: COMPUTADORES, VIDEO BEAM, IMPRESORA MULTIFUNCIONAL </t>
  </si>
  <si>
    <t xml:space="preserve">10. MATERIALES E INSUMOS </t>
  </si>
  <si>
    <t xml:space="preserve">11. OTROS </t>
  </si>
  <si>
    <t>BALONES</t>
  </si>
  <si>
    <t>AROS</t>
  </si>
  <si>
    <t>CONOS</t>
  </si>
  <si>
    <t>UNIFORMES</t>
  </si>
  <si>
    <t xml:space="preserve">BANDERAS </t>
  </si>
  <si>
    <t xml:space="preserve">PAPELERIA </t>
  </si>
  <si>
    <t xml:space="preserve">REFRIGERIOS </t>
  </si>
  <si>
    <t xml:space="preserve">7. PRODUCCIÓN INTELECTUAL:  DISEÑO Y DIAGRAMACIÓN, IMPRESIÓN </t>
  </si>
  <si>
    <t xml:space="preserve">TOTAL </t>
  </si>
  <si>
    <t>VALOR /MES</t>
  </si>
  <si>
    <t xml:space="preserve">OBSERVACIONES UNIDAD DE MEDIDA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</si>
</sst>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\ #,##0.00;[Red]\-&quot;$&quot;\ #,##0.00"/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0.0"/>
    <numFmt numFmtId="166" formatCode="0.0%"/>
    <numFmt numFmtId="167" formatCode="0.000%"/>
    <numFmt numFmtId="168" formatCode="#,##0.000"/>
    <numFmt numFmtId="169" formatCode="0.0000%"/>
  </numFmts>
  <fonts count="7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2" fontId="3" fillId="0" borderId="0" applyFont="0" applyFill="0" applyBorder="0" applyAlignment="0" applyProtection="0"/>
  </cellStyleXfs>
  <cellXfs count="81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7" xfId="0" applyBorder="1"/>
    <xf numFmtId="0" fontId="0" fillId="0" borderId="0" xfId="0" applyBorder="1"/>
    <xf numFmtId="0" fontId="0" fillId="0" borderId="5" xfId="0" applyBorder="1" applyAlignment="1">
      <alignment horizontal="center" vertical="center"/>
    </xf>
    <xf numFmtId="0" fontId="2" fillId="0" borderId="0" xfId="0" applyFont="1"/>
    <xf numFmtId="0" fontId="0" fillId="2" borderId="8" xfId="0" applyFill="1" applyBorder="1" applyAlignment="1">
      <alignment horizontal="left"/>
    </xf>
    <xf numFmtId="0" fontId="0" fillId="2" borderId="8" xfId="0" applyFill="1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/>
    <xf numFmtId="164" fontId="0" fillId="0" borderId="1" xfId="1" applyFont="1" applyBorder="1" applyAlignment="1">
      <alignment horizontal="center" vertical="center"/>
    </xf>
    <xf numFmtId="164" fontId="0" fillId="2" borderId="1" xfId="1" applyFont="1" applyFill="1" applyBorder="1" applyAlignment="1">
      <alignment horizontal="center" vertical="center"/>
    </xf>
    <xf numFmtId="164" fontId="0" fillId="0" borderId="1" xfId="1" applyFont="1" applyFill="1" applyBorder="1" applyAlignment="1">
      <alignment horizontal="center" vertical="center"/>
    </xf>
    <xf numFmtId="168" fontId="5" fillId="0" borderId="0" xfId="0" applyNumberFormat="1" applyFont="1"/>
    <xf numFmtId="10" fontId="0" fillId="0" borderId="1" xfId="0" applyNumberFormat="1" applyBorder="1"/>
    <xf numFmtId="9" fontId="0" fillId="0" borderId="1" xfId="0" applyNumberFormat="1" applyBorder="1"/>
    <xf numFmtId="166" fontId="4" fillId="0" borderId="1" xfId="0" applyNumberFormat="1" applyFont="1" applyBorder="1"/>
    <xf numFmtId="165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167" fontId="4" fillId="0" borderId="1" xfId="2" applyNumberFormat="1" applyFont="1" applyBorder="1"/>
    <xf numFmtId="0" fontId="4" fillId="0" borderId="1" xfId="0" applyFont="1" applyBorder="1"/>
    <xf numFmtId="169" fontId="1" fillId="0" borderId="1" xfId="2" applyNumberFormat="1" applyFont="1" applyFill="1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164" fontId="0" fillId="0" borderId="14" xfId="1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8" fontId="0" fillId="0" borderId="0" xfId="0" applyNumberFormat="1"/>
    <xf numFmtId="0" fontId="0" fillId="0" borderId="0" xfId="0" applyFill="1" applyBorder="1" applyAlignment="1">
      <alignment horizontal="center" vertical="center"/>
    </xf>
    <xf numFmtId="164" fontId="0" fillId="0" borderId="0" xfId="1" applyFont="1" applyBorder="1" applyAlignment="1">
      <alignment vertical="center"/>
    </xf>
    <xf numFmtId="169" fontId="1" fillId="0" borderId="6" xfId="2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left"/>
    </xf>
    <xf numFmtId="164" fontId="0" fillId="0" borderId="19" xfId="1" applyFont="1" applyBorder="1" applyAlignment="1">
      <alignment horizontal="center" vertical="center"/>
    </xf>
    <xf numFmtId="164" fontId="0" fillId="2" borderId="19" xfId="1" applyFont="1" applyFill="1" applyBorder="1" applyAlignment="1">
      <alignment horizontal="center" vertical="center"/>
    </xf>
    <xf numFmtId="169" fontId="1" fillId="0" borderId="19" xfId="2" applyNumberFormat="1" applyFont="1" applyFill="1" applyBorder="1" applyAlignment="1">
      <alignment horizontal="center" vertical="center"/>
    </xf>
    <xf numFmtId="10" fontId="0" fillId="0" borderId="19" xfId="2" applyNumberFormat="1" applyFon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0" fillId="0" borderId="0" xfId="3" applyNumberFormat="1" applyFont="1" applyBorder="1" applyAlignment="1">
      <alignment horizontal="center" vertical="top"/>
    </xf>
    <xf numFmtId="164" fontId="0" fillId="0" borderId="0" xfId="0" applyNumberFormat="1" applyBorder="1"/>
    <xf numFmtId="10" fontId="0" fillId="0" borderId="0" xfId="2" applyNumberFormat="1" applyFont="1" applyBorder="1"/>
    <xf numFmtId="1" fontId="0" fillId="0" borderId="0" xfId="0" applyNumberFormat="1" applyBorder="1" applyAlignment="1">
      <alignment horizontal="center" vertical="top"/>
    </xf>
    <xf numFmtId="8" fontId="0" fillId="0" borderId="0" xfId="0" applyNumberFormat="1" applyBorder="1"/>
    <xf numFmtId="164" fontId="4" fillId="0" borderId="0" xfId="0" applyNumberFormat="1" applyFont="1" applyBorder="1"/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</cellXfs>
  <cellStyles count="4">
    <cellStyle name="Moneda" xfId="1" builtinId="4"/>
    <cellStyle name="Moneda [0]" xfId="3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topLeftCell="A16" zoomScale="60" zoomScaleNormal="60" workbookViewId="0">
      <selection activeCell="H41" sqref="H41"/>
    </sheetView>
  </sheetViews>
  <sheetFormatPr baseColWidth="10" defaultRowHeight="14.5"/>
  <cols>
    <col min="1" max="1" width="47" customWidth="1"/>
    <col min="2" max="2" width="17.1796875" bestFit="1" customWidth="1"/>
    <col min="3" max="3" width="18.26953125" bestFit="1" customWidth="1"/>
    <col min="4" max="7" width="19.1796875" bestFit="1" customWidth="1"/>
    <col min="8" max="8" width="27.54296875" customWidth="1"/>
    <col min="9" max="9" width="21.26953125" customWidth="1"/>
    <col min="10" max="10" width="16.1796875" customWidth="1"/>
    <col min="11" max="11" width="10.26953125" customWidth="1"/>
    <col min="12" max="12" width="17.81640625" bestFit="1" customWidth="1"/>
  </cols>
  <sheetData>
    <row r="1" spans="1:14" ht="15" customHeight="1">
      <c r="A1" s="71" t="s">
        <v>0</v>
      </c>
      <c r="B1" s="77" t="s">
        <v>35</v>
      </c>
      <c r="C1" s="65" t="s">
        <v>6</v>
      </c>
      <c r="D1" s="66"/>
      <c r="E1" s="66"/>
      <c r="F1" s="66"/>
      <c r="G1" s="67"/>
      <c r="H1" s="74" t="s">
        <v>12</v>
      </c>
      <c r="I1" s="74" t="s">
        <v>13</v>
      </c>
      <c r="J1" s="57" t="s">
        <v>36</v>
      </c>
      <c r="K1" s="32"/>
      <c r="M1" s="17"/>
    </row>
    <row r="2" spans="1:14">
      <c r="A2" s="72"/>
      <c r="B2" s="78"/>
      <c r="C2" s="68"/>
      <c r="D2" s="69"/>
      <c r="E2" s="69"/>
      <c r="F2" s="69"/>
      <c r="G2" s="70"/>
      <c r="H2" s="75"/>
      <c r="I2" s="75"/>
      <c r="J2" s="58"/>
      <c r="K2" s="32"/>
      <c r="L2" s="10"/>
      <c r="M2" s="17"/>
      <c r="N2" s="10"/>
    </row>
    <row r="3" spans="1:14" ht="15" thickBot="1">
      <c r="A3" s="73"/>
      <c r="B3" s="79"/>
      <c r="C3" s="45" t="s">
        <v>7</v>
      </c>
      <c r="D3" s="45" t="s">
        <v>8</v>
      </c>
      <c r="E3" s="45" t="s">
        <v>9</v>
      </c>
      <c r="F3" s="45" t="s">
        <v>10</v>
      </c>
      <c r="G3" s="45" t="s">
        <v>11</v>
      </c>
      <c r="H3" s="76"/>
      <c r="I3" s="76"/>
      <c r="J3" s="59"/>
      <c r="K3" s="32"/>
      <c r="L3" s="10"/>
      <c r="M3" s="17"/>
      <c r="N3" s="10"/>
    </row>
    <row r="4" spans="1:14">
      <c r="A4" s="39" t="s">
        <v>1</v>
      </c>
      <c r="B4" s="40">
        <v>70000</v>
      </c>
      <c r="C4" s="40">
        <f>B4*12</f>
        <v>840000</v>
      </c>
      <c r="D4" s="41">
        <f>+((C4*I4)+C4)</f>
        <v>888720</v>
      </c>
      <c r="E4" s="41">
        <f>+((D4*I4)+D4)</f>
        <v>940265.76</v>
      </c>
      <c r="F4" s="41">
        <f>+((E4*I4)+E4)</f>
        <v>994801.17408000003</v>
      </c>
      <c r="G4" s="41">
        <f>+((F4*I4)+F4)</f>
        <v>1052499.64217664</v>
      </c>
      <c r="H4" s="42">
        <f>E31</f>
        <v>3.7600000000000003E-3</v>
      </c>
      <c r="I4" s="43">
        <f>$A$31</f>
        <v>5.7999999999999996E-2</v>
      </c>
      <c r="J4" s="44"/>
      <c r="K4" s="33"/>
      <c r="L4" s="10"/>
      <c r="M4" s="21"/>
      <c r="N4" s="10"/>
    </row>
    <row r="5" spans="1:14" ht="29">
      <c r="A5" s="4" t="s">
        <v>23</v>
      </c>
      <c r="B5" s="18">
        <v>7400000</v>
      </c>
      <c r="C5" s="18">
        <f t="shared" ref="C5:C19" si="0">B5*12</f>
        <v>88800000</v>
      </c>
      <c r="D5" s="19">
        <f>+((C5*H5)+C5)</f>
        <v>89133888</v>
      </c>
      <c r="E5" s="19">
        <f t="shared" ref="E5" si="1">+((D5*I5)+D5)</f>
        <v>94303653.503999993</v>
      </c>
      <c r="F5" s="19">
        <f>+((E5*J5)+E5)</f>
        <v>94303653.503999993</v>
      </c>
      <c r="G5" s="19">
        <f>+((F5*K5)+F5)</f>
        <v>94303653.503999993</v>
      </c>
      <c r="H5" s="29">
        <f>E31</f>
        <v>3.7600000000000003E-3</v>
      </c>
      <c r="I5" s="30">
        <f t="shared" ref="I5:I19" si="2">$A$31</f>
        <v>5.7999999999999996E-2</v>
      </c>
      <c r="J5" s="9"/>
      <c r="K5" s="34"/>
      <c r="L5" s="10"/>
      <c r="M5" s="17"/>
      <c r="N5" s="10"/>
    </row>
    <row r="6" spans="1:14" ht="29">
      <c r="A6" s="4" t="s">
        <v>22</v>
      </c>
      <c r="B6" s="18">
        <v>150000</v>
      </c>
      <c r="C6" s="18">
        <f t="shared" si="0"/>
        <v>1800000</v>
      </c>
      <c r="D6" s="19">
        <f>+((C6*$H$6)+C6)</f>
        <v>1806768</v>
      </c>
      <c r="E6" s="19">
        <f t="shared" ref="E6:G6" si="3">+((D6*$H$6)+D6)</f>
        <v>1813561.44768</v>
      </c>
      <c r="F6" s="19">
        <f t="shared" si="3"/>
        <v>1820380.4387232768</v>
      </c>
      <c r="G6" s="19">
        <f t="shared" si="3"/>
        <v>1827225.0691728764</v>
      </c>
      <c r="H6" s="29">
        <f>$E$31</f>
        <v>3.7600000000000003E-3</v>
      </c>
      <c r="I6" s="30">
        <f t="shared" si="2"/>
        <v>5.7999999999999996E-2</v>
      </c>
      <c r="J6" s="9"/>
      <c r="K6" s="34"/>
      <c r="L6" s="10"/>
      <c r="M6" s="17"/>
      <c r="N6" s="10"/>
    </row>
    <row r="7" spans="1:14">
      <c r="A7" s="11" t="s">
        <v>2</v>
      </c>
      <c r="B7" s="19">
        <v>2000000</v>
      </c>
      <c r="C7" s="18">
        <f t="shared" si="0"/>
        <v>24000000</v>
      </c>
      <c r="D7" s="19">
        <f>+((C7*$I$7)+C7)</f>
        <v>25392000</v>
      </c>
      <c r="E7" s="19">
        <f t="shared" ref="E7:G7" si="4">+((D7*$I$7)+D7)</f>
        <v>26864736</v>
      </c>
      <c r="F7" s="19">
        <f t="shared" si="4"/>
        <v>28422890.688000001</v>
      </c>
      <c r="G7" s="19">
        <f t="shared" si="4"/>
        <v>30071418.347904</v>
      </c>
      <c r="H7" s="29">
        <f t="shared" ref="H7:H19" si="5">$E$31</f>
        <v>3.7600000000000003E-3</v>
      </c>
      <c r="I7" s="30">
        <f t="shared" si="2"/>
        <v>5.7999999999999996E-2</v>
      </c>
      <c r="J7" s="9"/>
      <c r="K7" s="34"/>
      <c r="L7" s="10"/>
      <c r="M7" s="17"/>
      <c r="N7" s="10"/>
    </row>
    <row r="8" spans="1:14">
      <c r="A8" s="11" t="s">
        <v>3</v>
      </c>
      <c r="B8" s="19">
        <v>120000</v>
      </c>
      <c r="C8" s="18">
        <f t="shared" si="0"/>
        <v>1440000</v>
      </c>
      <c r="D8" s="19">
        <f>+((C8*$I$8)+C8)</f>
        <v>1523520</v>
      </c>
      <c r="E8" s="19">
        <f t="shared" ref="E8:G8" si="6">+((D8*$I$8)+D8)</f>
        <v>1611884.16</v>
      </c>
      <c r="F8" s="19">
        <f t="shared" si="6"/>
        <v>1705373.4412799999</v>
      </c>
      <c r="G8" s="19">
        <f t="shared" si="6"/>
        <v>1804285.1008742398</v>
      </c>
      <c r="H8" s="29">
        <f t="shared" si="5"/>
        <v>3.7600000000000003E-3</v>
      </c>
      <c r="I8" s="30">
        <f t="shared" si="2"/>
        <v>5.7999999999999996E-2</v>
      </c>
      <c r="J8" s="9"/>
      <c r="K8" s="34"/>
      <c r="L8" s="10"/>
      <c r="M8" s="17"/>
      <c r="N8" s="10"/>
    </row>
    <row r="9" spans="1:14" ht="29">
      <c r="A9" s="12" t="s">
        <v>4</v>
      </c>
      <c r="B9" s="19">
        <v>1800000</v>
      </c>
      <c r="C9" s="18">
        <f t="shared" si="0"/>
        <v>21600000</v>
      </c>
      <c r="D9" s="19">
        <f>+((C9*$H$9)+C9)</f>
        <v>21681216</v>
      </c>
      <c r="E9" s="19">
        <f t="shared" ref="E9:G9" si="7">+((D9*$H$9)+D9)</f>
        <v>21762737.372159999</v>
      </c>
      <c r="F9" s="19">
        <f t="shared" si="7"/>
        <v>21844565.26467932</v>
      </c>
      <c r="G9" s="19">
        <f t="shared" si="7"/>
        <v>21926700.830074515</v>
      </c>
      <c r="H9" s="29">
        <f t="shared" si="5"/>
        <v>3.7600000000000003E-3</v>
      </c>
      <c r="I9" s="30">
        <f t="shared" si="2"/>
        <v>5.7999999999999996E-2</v>
      </c>
      <c r="J9" s="9"/>
      <c r="K9" s="34"/>
      <c r="L9" s="10"/>
      <c r="M9" s="17"/>
      <c r="N9" s="10"/>
    </row>
    <row r="10" spans="1:14" ht="29">
      <c r="A10" s="12" t="s">
        <v>33</v>
      </c>
      <c r="B10" s="19">
        <v>250000</v>
      </c>
      <c r="C10" s="18">
        <f t="shared" si="0"/>
        <v>3000000</v>
      </c>
      <c r="D10" s="18">
        <f>+((C10*$H$9)+C10)</f>
        <v>3011280</v>
      </c>
      <c r="E10" s="18">
        <f t="shared" ref="E10:G10" si="8">+((D10*$H$9)+D10)</f>
        <v>3022602.4128</v>
      </c>
      <c r="F10" s="18">
        <f t="shared" si="8"/>
        <v>3033967.3978721281</v>
      </c>
      <c r="G10" s="18">
        <f t="shared" si="8"/>
        <v>3045375.1152881272</v>
      </c>
      <c r="H10" s="29">
        <f t="shared" si="5"/>
        <v>3.7600000000000003E-3</v>
      </c>
      <c r="I10" s="30">
        <f t="shared" si="2"/>
        <v>5.7999999999999996E-2</v>
      </c>
      <c r="J10" s="9"/>
      <c r="K10" s="34"/>
      <c r="M10" s="17"/>
    </row>
    <row r="11" spans="1:14" ht="29">
      <c r="A11" s="12" t="s">
        <v>5</v>
      </c>
      <c r="B11" s="19">
        <v>2000000</v>
      </c>
      <c r="C11" s="18">
        <f t="shared" si="0"/>
        <v>24000000</v>
      </c>
      <c r="D11" s="18">
        <f>+((C11*$H$5)+C11)</f>
        <v>24090240</v>
      </c>
      <c r="E11" s="18">
        <f t="shared" ref="E11:G11" si="9">+((D11*$H$5)+D11)</f>
        <v>24180819.3024</v>
      </c>
      <c r="F11" s="18">
        <f t="shared" si="9"/>
        <v>24271739.182977024</v>
      </c>
      <c r="G11" s="18">
        <f t="shared" si="9"/>
        <v>24363000.922305018</v>
      </c>
      <c r="H11" s="29">
        <f t="shared" si="5"/>
        <v>3.7600000000000003E-3</v>
      </c>
      <c r="I11" s="30">
        <f t="shared" si="2"/>
        <v>5.7999999999999996E-2</v>
      </c>
      <c r="J11" s="9"/>
      <c r="K11" s="34"/>
      <c r="M11" s="17"/>
    </row>
    <row r="12" spans="1:14">
      <c r="A12" s="3" t="s">
        <v>24</v>
      </c>
      <c r="B12" s="18"/>
      <c r="C12" s="18"/>
      <c r="D12" s="18"/>
      <c r="E12" s="18"/>
      <c r="F12" s="18"/>
      <c r="G12" s="18"/>
      <c r="H12" s="29">
        <f t="shared" si="5"/>
        <v>3.7600000000000003E-3</v>
      </c>
      <c r="I12" s="30">
        <f t="shared" si="2"/>
        <v>5.7999999999999996E-2</v>
      </c>
      <c r="J12" s="9"/>
      <c r="K12" s="34"/>
      <c r="M12" s="17"/>
    </row>
    <row r="13" spans="1:14">
      <c r="A13" s="5" t="s">
        <v>26</v>
      </c>
      <c r="B13" s="18">
        <v>900000</v>
      </c>
      <c r="C13" s="18">
        <f t="shared" si="0"/>
        <v>10800000</v>
      </c>
      <c r="D13" s="18">
        <f t="shared" ref="D13:D19" si="10">+((C13*$H$5)+C13)</f>
        <v>10840608</v>
      </c>
      <c r="E13" s="18">
        <f t="shared" ref="E13:G13" si="11">+((D13*$H$5)+D13)</f>
        <v>10881368.686079999</v>
      </c>
      <c r="F13" s="18">
        <f t="shared" si="11"/>
        <v>10922282.63233966</v>
      </c>
      <c r="G13" s="18">
        <f t="shared" si="11"/>
        <v>10963350.415037258</v>
      </c>
      <c r="H13" s="29">
        <f t="shared" si="5"/>
        <v>3.7600000000000003E-3</v>
      </c>
      <c r="I13" s="30">
        <f t="shared" si="2"/>
        <v>5.7999999999999996E-2</v>
      </c>
      <c r="J13" s="9"/>
      <c r="K13" s="34"/>
      <c r="M13" s="17"/>
    </row>
    <row r="14" spans="1:14">
      <c r="A14" s="5" t="s">
        <v>27</v>
      </c>
      <c r="B14" s="18">
        <v>300000</v>
      </c>
      <c r="C14" s="18">
        <f t="shared" si="0"/>
        <v>3600000</v>
      </c>
      <c r="D14" s="18">
        <f t="shared" si="10"/>
        <v>3613536</v>
      </c>
      <c r="E14" s="18">
        <f t="shared" ref="E14:F14" si="12">+((D14*$H$5)+D14)</f>
        <v>3627122.89536</v>
      </c>
      <c r="F14" s="18">
        <f t="shared" si="12"/>
        <v>3640760.8774465537</v>
      </c>
      <c r="G14" s="18">
        <f>+((F14*$H$5)+F14)</f>
        <v>3654450.1383457528</v>
      </c>
      <c r="H14" s="29">
        <f t="shared" si="5"/>
        <v>3.7600000000000003E-3</v>
      </c>
      <c r="I14" s="30">
        <f t="shared" si="2"/>
        <v>5.7999999999999996E-2</v>
      </c>
      <c r="J14" s="9"/>
      <c r="K14" s="34"/>
      <c r="M14" s="17"/>
    </row>
    <row r="15" spans="1:14">
      <c r="A15" s="5" t="s">
        <v>28</v>
      </c>
      <c r="B15" s="18">
        <v>350000</v>
      </c>
      <c r="C15" s="18">
        <f t="shared" si="0"/>
        <v>4200000</v>
      </c>
      <c r="D15" s="18">
        <f t="shared" si="10"/>
        <v>4215792</v>
      </c>
      <c r="E15" s="18">
        <f t="shared" ref="E15:G15" si="13">+((D15*$H$5)+D15)</f>
        <v>4231643.3779199999</v>
      </c>
      <c r="F15" s="18">
        <f t="shared" si="13"/>
        <v>4247554.3570209788</v>
      </c>
      <c r="G15" s="18">
        <f t="shared" si="13"/>
        <v>4263525.1614033775</v>
      </c>
      <c r="H15" s="29">
        <f t="shared" si="5"/>
        <v>3.7600000000000003E-3</v>
      </c>
      <c r="I15" s="30">
        <f t="shared" si="2"/>
        <v>5.7999999999999996E-2</v>
      </c>
      <c r="J15" s="9"/>
      <c r="K15" s="34"/>
      <c r="M15" s="17"/>
    </row>
    <row r="16" spans="1:14">
      <c r="A16" s="5" t="s">
        <v>29</v>
      </c>
      <c r="B16" s="18">
        <v>75000</v>
      </c>
      <c r="C16" s="18">
        <f t="shared" si="0"/>
        <v>900000</v>
      </c>
      <c r="D16" s="18">
        <f t="shared" si="10"/>
        <v>903384</v>
      </c>
      <c r="E16" s="18">
        <f t="shared" ref="E16:G16" si="14">+((D16*$H$5)+D16)</f>
        <v>906780.72383999999</v>
      </c>
      <c r="F16" s="18">
        <f t="shared" si="14"/>
        <v>910190.21936163842</v>
      </c>
      <c r="G16" s="18">
        <f t="shared" si="14"/>
        <v>913612.53458643821</v>
      </c>
      <c r="H16" s="29">
        <f t="shared" si="5"/>
        <v>3.7600000000000003E-3</v>
      </c>
      <c r="I16" s="30">
        <f t="shared" si="2"/>
        <v>5.7999999999999996E-2</v>
      </c>
      <c r="J16" s="9"/>
      <c r="K16" s="34"/>
      <c r="M16" s="17"/>
    </row>
    <row r="17" spans="1:13">
      <c r="A17" s="5" t="s">
        <v>32</v>
      </c>
      <c r="B17" s="18">
        <v>3000</v>
      </c>
      <c r="C17" s="18">
        <f t="shared" si="0"/>
        <v>36000</v>
      </c>
      <c r="D17" s="18">
        <f t="shared" si="10"/>
        <v>36135.360000000001</v>
      </c>
      <c r="E17" s="18">
        <f t="shared" ref="E17:G17" si="15">+((D17*$H$5)+D17)</f>
        <v>36271.228953600003</v>
      </c>
      <c r="F17" s="18">
        <f t="shared" si="15"/>
        <v>36407.608774465538</v>
      </c>
      <c r="G17" s="18">
        <f t="shared" si="15"/>
        <v>36544.501383457529</v>
      </c>
      <c r="H17" s="29">
        <f t="shared" si="5"/>
        <v>3.7600000000000003E-3</v>
      </c>
      <c r="I17" s="30">
        <f t="shared" si="2"/>
        <v>5.7999999999999996E-2</v>
      </c>
      <c r="J17" s="9"/>
      <c r="K17" s="34"/>
      <c r="M17" s="17"/>
    </row>
    <row r="18" spans="1:13">
      <c r="A18" s="5" t="s">
        <v>30</v>
      </c>
      <c r="B18" s="20">
        <v>25000</v>
      </c>
      <c r="C18" s="18">
        <f t="shared" si="0"/>
        <v>300000</v>
      </c>
      <c r="D18" s="18">
        <f t="shared" si="10"/>
        <v>301128</v>
      </c>
      <c r="E18" s="18">
        <f t="shared" ref="E18:G18" si="16">+((D18*$H$5)+D18)</f>
        <v>302260.24128000002</v>
      </c>
      <c r="F18" s="18">
        <f t="shared" si="16"/>
        <v>303396.73978721281</v>
      </c>
      <c r="G18" s="18">
        <f t="shared" si="16"/>
        <v>304537.5115288127</v>
      </c>
      <c r="H18" s="29">
        <f t="shared" si="5"/>
        <v>3.7600000000000003E-3</v>
      </c>
      <c r="I18" s="30">
        <f t="shared" si="2"/>
        <v>5.7999999999999996E-2</v>
      </c>
      <c r="J18" s="9"/>
      <c r="K18" s="34"/>
      <c r="M18" s="17"/>
    </row>
    <row r="19" spans="1:13">
      <c r="A19" s="5" t="s">
        <v>31</v>
      </c>
      <c r="B19" s="20">
        <v>500000</v>
      </c>
      <c r="C19" s="18">
        <f t="shared" si="0"/>
        <v>6000000</v>
      </c>
      <c r="D19" s="18">
        <f t="shared" si="10"/>
        <v>6022560</v>
      </c>
      <c r="E19" s="18">
        <f t="shared" ref="E19:G19" si="17">+((D19*$H$5)+D19)</f>
        <v>6045204.8256000001</v>
      </c>
      <c r="F19" s="18">
        <f t="shared" si="17"/>
        <v>6067934.7957442561</v>
      </c>
      <c r="G19" s="18">
        <f t="shared" si="17"/>
        <v>6090750.2305762544</v>
      </c>
      <c r="H19" s="29">
        <f t="shared" si="5"/>
        <v>3.7600000000000003E-3</v>
      </c>
      <c r="I19" s="30">
        <f t="shared" si="2"/>
        <v>5.7999999999999996E-2</v>
      </c>
      <c r="J19" s="9"/>
      <c r="K19" s="34"/>
      <c r="M19" s="17"/>
    </row>
    <row r="20" spans="1:13" ht="15" thickBot="1">
      <c r="A20" s="6" t="s">
        <v>25</v>
      </c>
      <c r="B20" s="13"/>
      <c r="C20" s="2"/>
      <c r="D20" s="2"/>
      <c r="E20" s="2"/>
      <c r="F20" s="2"/>
      <c r="G20" s="2"/>
      <c r="H20" s="38"/>
      <c r="I20" s="2"/>
      <c r="J20" s="7"/>
      <c r="K20" s="8"/>
      <c r="M20" s="17"/>
    </row>
    <row r="21" spans="1:13" ht="15" thickBo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M21" s="17"/>
    </row>
    <row r="22" spans="1:13" ht="15" thickBot="1">
      <c r="A22" s="14" t="s">
        <v>34</v>
      </c>
      <c r="B22" s="15"/>
      <c r="C22" s="31">
        <f>SUM(C4:C21)</f>
        <v>191316000</v>
      </c>
      <c r="D22" s="31">
        <f>SUM(D4:D21)</f>
        <v>193460775.36000001</v>
      </c>
      <c r="E22" s="31">
        <f>SUM(E4:E21)</f>
        <v>200530911.93807358</v>
      </c>
      <c r="F22" s="31">
        <f>SUM(F4:F21)</f>
        <v>202525898.32208651</v>
      </c>
      <c r="G22" s="31">
        <f>SUM(G4:G21)</f>
        <v>204620929.02465674</v>
      </c>
      <c r="H22" s="16"/>
      <c r="I22" s="46"/>
      <c r="J22" s="47"/>
      <c r="K22" s="47"/>
      <c r="L22" s="47"/>
      <c r="M22" s="17"/>
    </row>
    <row r="23" spans="1:13">
      <c r="A23" s="36"/>
      <c r="B23" s="36"/>
      <c r="C23" s="37"/>
      <c r="D23" s="37"/>
      <c r="E23" s="37"/>
      <c r="F23" s="37"/>
      <c r="G23" s="37"/>
      <c r="H23" s="16"/>
      <c r="I23" s="48"/>
      <c r="J23" s="49"/>
      <c r="K23" s="50"/>
      <c r="L23" s="50"/>
      <c r="M23" s="17"/>
    </row>
    <row r="24" spans="1:13">
      <c r="I24" s="51"/>
      <c r="J24" s="52"/>
      <c r="K24" s="53"/>
      <c r="L24" s="8"/>
      <c r="M24" s="17"/>
    </row>
    <row r="25" spans="1:13">
      <c r="A25" s="62" t="s">
        <v>14</v>
      </c>
      <c r="B25" s="63"/>
      <c r="C25" s="64"/>
      <c r="E25" s="60" t="s">
        <v>16</v>
      </c>
      <c r="F25" s="61"/>
      <c r="I25" s="54"/>
      <c r="J25" s="52"/>
      <c r="K25" s="53"/>
      <c r="L25" s="55"/>
      <c r="M25" s="17"/>
    </row>
    <row r="26" spans="1:13">
      <c r="A26" s="22">
        <v>5.8999999999999997E-2</v>
      </c>
      <c r="B26" s="1"/>
      <c r="C26" s="1">
        <v>2018</v>
      </c>
      <c r="E26" s="22">
        <v>1.9E-3</v>
      </c>
      <c r="F26" s="1" t="s">
        <v>17</v>
      </c>
      <c r="I26" s="54"/>
      <c r="J26" s="52"/>
      <c r="K26" s="53"/>
      <c r="L26" s="8"/>
      <c r="M26" s="17"/>
    </row>
    <row r="27" spans="1:13">
      <c r="A27" s="23">
        <v>7.0000000000000007E-2</v>
      </c>
      <c r="B27" s="1"/>
      <c r="C27" s="1">
        <v>2017</v>
      </c>
      <c r="E27" s="22">
        <v>3.2000000000000002E-3</v>
      </c>
      <c r="F27" s="1" t="s">
        <v>21</v>
      </c>
      <c r="I27" s="54"/>
      <c r="J27" s="52"/>
      <c r="K27" s="53"/>
      <c r="L27" s="8"/>
      <c r="M27" s="17"/>
    </row>
    <row r="28" spans="1:13">
      <c r="A28" s="23">
        <v>7.0000000000000007E-2</v>
      </c>
      <c r="B28" s="1"/>
      <c r="C28" s="1">
        <v>2016</v>
      </c>
      <c r="E28" s="22">
        <v>4.1000000000000003E-3</v>
      </c>
      <c r="F28" s="1" t="s">
        <v>20</v>
      </c>
      <c r="I28" s="54"/>
      <c r="J28" s="56"/>
      <c r="K28" s="53"/>
      <c r="L28" s="55"/>
    </row>
    <row r="29" spans="1:13">
      <c r="A29" s="22">
        <v>4.5999999999999999E-2</v>
      </c>
      <c r="B29" s="1"/>
      <c r="C29" s="1">
        <v>2015</v>
      </c>
      <c r="E29" s="22">
        <v>1.9E-3</v>
      </c>
      <c r="F29" s="1" t="s">
        <v>19</v>
      </c>
      <c r="I29" s="8"/>
      <c r="J29" s="8"/>
      <c r="K29" s="8"/>
      <c r="L29" s="8"/>
    </row>
    <row r="30" spans="1:13">
      <c r="A30" s="22">
        <v>4.4999999999999998E-2</v>
      </c>
      <c r="B30" s="1"/>
      <c r="C30" s="1">
        <v>2014</v>
      </c>
      <c r="E30" s="22">
        <v>7.7000000000000002E-3</v>
      </c>
      <c r="F30" s="1" t="s">
        <v>18</v>
      </c>
      <c r="J30" s="35"/>
      <c r="L30" s="35"/>
    </row>
    <row r="31" spans="1:13">
      <c r="A31" s="24">
        <f>+(A26+A27+A28+A29+A30)/5</f>
        <v>5.7999999999999996E-2</v>
      </c>
      <c r="B31" s="25"/>
      <c r="C31" s="26" t="s">
        <v>15</v>
      </c>
      <c r="E31" s="27">
        <f>AVERAGE(E26:E30)</f>
        <v>3.7600000000000003E-3</v>
      </c>
      <c r="F31" s="28" t="s">
        <v>15</v>
      </c>
    </row>
    <row r="36" spans="5:6" ht="25.5" customHeight="1">
      <c r="E36" s="60"/>
      <c r="F36" s="80"/>
    </row>
    <row r="37" spans="5:6">
      <c r="E37" s="22"/>
      <c r="F37" s="1"/>
    </row>
    <row r="38" spans="5:6">
      <c r="E38" s="23"/>
      <c r="F38" s="1"/>
    </row>
    <row r="39" spans="5:6">
      <c r="E39" s="23"/>
      <c r="F39" s="1"/>
    </row>
    <row r="40" spans="5:6">
      <c r="E40" s="22"/>
      <c r="F40" s="1"/>
    </row>
    <row r="41" spans="5:6">
      <c r="E41" s="22"/>
      <c r="F41" s="1"/>
    </row>
    <row r="42" spans="5:6">
      <c r="E42" s="24"/>
      <c r="F42" s="26"/>
    </row>
  </sheetData>
  <mergeCells count="9">
    <mergeCell ref="E36:F36"/>
    <mergeCell ref="J1:J3"/>
    <mergeCell ref="E25:F25"/>
    <mergeCell ref="A25:C25"/>
    <mergeCell ref="C1:G2"/>
    <mergeCell ref="A1:A3"/>
    <mergeCell ref="H1:H3"/>
    <mergeCell ref="I1:I3"/>
    <mergeCell ref="B1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SANCHEZ</dc:creator>
  <cp:lastModifiedBy>martha torres</cp:lastModifiedBy>
  <dcterms:created xsi:type="dcterms:W3CDTF">2018-07-14T01:50:41Z</dcterms:created>
  <dcterms:modified xsi:type="dcterms:W3CDTF">2018-08-04T02:25:41Z</dcterms:modified>
</cp:coreProperties>
</file>